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4475" windowHeight="8865" tabRatio="542" activeTab="0"/>
  </bookViews>
  <sheets>
    <sheet name="2018 рік" sheetId="1" r:id="rId1"/>
  </sheets>
  <definedNames>
    <definedName name="_xlnm.Print_Area" localSheetId="0">'2018 рік'!$A$1:$Q$279</definedName>
  </definedNames>
  <calcPr fullCalcOnLoad="1" fullPrecision="0"/>
</workbook>
</file>

<file path=xl/sharedStrings.xml><?xml version="1.0" encoding="utf-8"?>
<sst xmlns="http://schemas.openxmlformats.org/spreadsheetml/2006/main" count="636" uniqueCount="189">
  <si>
    <t>№</t>
  </si>
  <si>
    <t>Найменування робіт, заходів</t>
  </si>
  <si>
    <t>Код</t>
  </si>
  <si>
    <t>рядка</t>
  </si>
  <si>
    <t>Один.</t>
  </si>
  <si>
    <t>вим.</t>
  </si>
  <si>
    <t>обсяг</t>
  </si>
  <si>
    <t>сума</t>
  </si>
  <si>
    <t>Розділ І. Лісове господарство і мисливство</t>
  </si>
  <si>
    <t>га</t>
  </si>
  <si>
    <t>-</t>
  </si>
  <si>
    <t>Рубки догляду за лісом (а+б+в+г)</t>
  </si>
  <si>
    <t>з них</t>
  </si>
  <si>
    <t>м3</t>
  </si>
  <si>
    <t>а) освітлення</t>
  </si>
  <si>
    <t>б) прочищення</t>
  </si>
  <si>
    <t>в) прорідження</t>
  </si>
  <si>
    <t>г) прохідні рубки</t>
  </si>
  <si>
    <t>лісового господарства, з них</t>
  </si>
  <si>
    <t>а) вибіркові санітарні рубки</t>
  </si>
  <si>
    <t>б) суцільні санітарні рубки</t>
  </si>
  <si>
    <t>в) лісовідновні рубки</t>
  </si>
  <si>
    <t>г) рубки пов’язані з реконструкцією</t>
  </si>
  <si>
    <t xml:space="preserve">    деревостанів </t>
  </si>
  <si>
    <t>Інші рубки</t>
  </si>
  <si>
    <t>Ліквідація захаращеності</t>
  </si>
  <si>
    <t>Інші витрати</t>
  </si>
  <si>
    <t>Разом по підрозділу 1.2.</t>
  </si>
  <si>
    <t xml:space="preserve">1.3. Допоміжні лісогосподарські роботи                               </t>
  </si>
  <si>
    <t>Відведення ділянок під інші види користування</t>
  </si>
  <si>
    <t>Трелювання деревини на верхні склади</t>
  </si>
  <si>
    <t>Разом по підрозділу 1.3.</t>
  </si>
  <si>
    <t xml:space="preserve">1.4. Лісокультурні роботи в державному лісовому фонді                             </t>
  </si>
  <si>
    <t>Садіння і висівання лісу – всього</t>
  </si>
  <si>
    <t xml:space="preserve">        в тому числі : садіння лісу</t>
  </si>
  <si>
    <t>Сприяння природному поновленню</t>
  </si>
  <si>
    <t>Реконструкція насаджень</t>
  </si>
  <si>
    <t>Догляд за лісовими культурами</t>
  </si>
  <si>
    <t>Доповнення лісових культур</t>
  </si>
  <si>
    <t>Підготовка грунту під лісові культури</t>
  </si>
  <si>
    <t>Заготівля лісового насіння - разом</t>
  </si>
  <si>
    <t>кг</t>
  </si>
  <si>
    <t>в тому числі : сосни</t>
  </si>
  <si>
    <t>Вирощування посадкового матеріалу</t>
  </si>
  <si>
    <t>в розсадниках</t>
  </si>
  <si>
    <t>т.шт.</t>
  </si>
  <si>
    <t>Придбання насіння та посадматеріалу</t>
  </si>
  <si>
    <t>грн.</t>
  </si>
  <si>
    <t>Створення і вирощування плантацій</t>
  </si>
  <si>
    <t>Разом по підрозділу 1.4.</t>
  </si>
  <si>
    <t xml:space="preserve">1.5. Охорона лісу від пожеж                            </t>
  </si>
  <si>
    <t>Влаштування протипожежних розривів</t>
  </si>
  <si>
    <t>км</t>
  </si>
  <si>
    <t>Влаштування мінералізованих смуг</t>
  </si>
  <si>
    <t>Догляд за розривами і смугами</t>
  </si>
  <si>
    <t>Організація пожежних станцій</t>
  </si>
  <si>
    <t>Утримання пожежних наглядачів</t>
  </si>
  <si>
    <t>Разом по підрозділу 1.5.</t>
  </si>
  <si>
    <t xml:space="preserve">1.6. Боротьба зі шкідниками та хворобами лісу                         </t>
  </si>
  <si>
    <t>Лісопатологічні обстеження</t>
  </si>
  <si>
    <t>Експедиційні роботи</t>
  </si>
  <si>
    <t>Винищувальні роботи в осередках</t>
  </si>
  <si>
    <t>в т.ч. : а) авіаційними методами</t>
  </si>
  <si>
    <t>Виробництво біологічних препаратів</t>
  </si>
  <si>
    <t>Грунтові розкопки</t>
  </si>
  <si>
    <t>ям</t>
  </si>
  <si>
    <t>Разом по підрозділу 1.6.</t>
  </si>
  <si>
    <t xml:space="preserve">1.7. Мисливство                         </t>
  </si>
  <si>
    <t>Мисливське впорядкування</t>
  </si>
  <si>
    <t>Охорона диких тварин</t>
  </si>
  <si>
    <t>Облік диких тварин</t>
  </si>
  <si>
    <t>Разом по підрозділу 1.7.</t>
  </si>
  <si>
    <t>Всього витрат по розділу І</t>
  </si>
  <si>
    <t>Розділ ІІ. Створення захисних лісових насаджень та полезахисних лісових смуг</t>
  </si>
  <si>
    <t xml:space="preserve">2.1. Створення захисних лісових насаджень на землях державного лісового фонду                         </t>
  </si>
  <si>
    <t>Садіння і висівання лісу - всього</t>
  </si>
  <si>
    <t>в тому числі : садіння лісу</t>
  </si>
  <si>
    <t>в т.ч. лісові культури наступного року</t>
  </si>
  <si>
    <t>Ремонт і утримання протиерозійних споруд</t>
  </si>
  <si>
    <t>Рекультивація порушених земель</t>
  </si>
  <si>
    <t>Разом по підрозділу 2.1.</t>
  </si>
  <si>
    <t xml:space="preserve">2.2. Створення захисних лісових насаджень на землях інших користувачів                  </t>
  </si>
  <si>
    <t>Разом по підрозділу 2.2.</t>
  </si>
  <si>
    <t xml:space="preserve">2.3. Створення полезахисних лісових смуг              </t>
  </si>
  <si>
    <t>Разом по підрозділу 2.3.</t>
  </si>
  <si>
    <t>Всього витрат по розділу ІІ</t>
  </si>
  <si>
    <t>Розділ ІV. Головне користування та інші заходи</t>
  </si>
  <si>
    <t xml:space="preserve">4.1. Лісозаготівля                         </t>
  </si>
  <si>
    <t>Заготівля деревини</t>
  </si>
  <si>
    <t>Разом по підрозділу 4.1.</t>
  </si>
  <si>
    <t xml:space="preserve">4.2. Інші заходи                         </t>
  </si>
  <si>
    <t xml:space="preserve">рубок на нижні склади, включаючи </t>
  </si>
  <si>
    <t>навантаження та розвантаження</t>
  </si>
  <si>
    <t>Розробка хлистів на нижніх складах</t>
  </si>
  <si>
    <t>Разом по підрозділу 4.2.</t>
  </si>
  <si>
    <t>т.грн</t>
  </si>
  <si>
    <t>Всього витрат по розділу ІV</t>
  </si>
  <si>
    <t xml:space="preserve">Всього витрат </t>
  </si>
  <si>
    <t>Інші види рубок, пов’язаних з веденням</t>
  </si>
  <si>
    <t>Лісове  господарство і мисливство</t>
  </si>
  <si>
    <t>мисливство</t>
  </si>
  <si>
    <t>1.2. Рубки, пов’язані з веденням лісового господарства, інші рубки та ліквідація захаращеності</t>
  </si>
  <si>
    <t>т.грн.</t>
  </si>
  <si>
    <t xml:space="preserve">                       ялини</t>
  </si>
  <si>
    <t xml:space="preserve">                       дуба</t>
  </si>
  <si>
    <t xml:space="preserve">                       бука</t>
  </si>
  <si>
    <t xml:space="preserve">           б) наземними методами</t>
  </si>
  <si>
    <t>га/т.шт</t>
  </si>
  <si>
    <t>Обсяг</t>
  </si>
  <si>
    <t>Варт.</t>
  </si>
  <si>
    <t>один.</t>
  </si>
  <si>
    <t>Сума</t>
  </si>
  <si>
    <t>тис.</t>
  </si>
  <si>
    <t>держ.</t>
  </si>
  <si>
    <t>бюдж.</t>
  </si>
  <si>
    <t>власн.</t>
  </si>
  <si>
    <t>кошт.</t>
  </si>
  <si>
    <t>за рахунок</t>
  </si>
  <si>
    <t>1 квартал</t>
  </si>
  <si>
    <t>2 квартал</t>
  </si>
  <si>
    <t>в тому числі по кварталах</t>
  </si>
  <si>
    <t>1.1. Лісовпорядкування та проектно- вишукувальні роботи</t>
  </si>
  <si>
    <t>Базове лісовпорядкування</t>
  </si>
  <si>
    <t>Безперервне лісовпорядкування</t>
  </si>
  <si>
    <t>Грунтово-типологічне обстеження</t>
  </si>
  <si>
    <t>Інші роботи з лісовпорядкування</t>
  </si>
  <si>
    <t>Проектно-вишукувальні роботи</t>
  </si>
  <si>
    <t>Разом по підрозділу 1.1.</t>
  </si>
  <si>
    <t>Відведення лісосік під рубки, пов’язані з веденням лісового г-ва, інші рубки</t>
  </si>
  <si>
    <t>в т.ч.: під лісові к-ри наступного року</t>
  </si>
  <si>
    <t>Відведення лісосік під рубки головного</t>
  </si>
  <si>
    <t>по І, ІІ, ІІІ, ІV розділах</t>
  </si>
  <si>
    <t>Перевезення деревини від всіх видів</t>
  </si>
  <si>
    <t>Заготівля і викладка кормів для тварин</t>
  </si>
  <si>
    <t>Розділ ІІІ. Збереження природно-заповідного фонду</t>
  </si>
  <si>
    <t>3.1. Лісовпорядкувальні роботи</t>
  </si>
  <si>
    <t>Разом по підрозділу 3.1.</t>
  </si>
  <si>
    <t>3.2. Рубки, пов’язані з веденням лісового господарства, інші рубки та ліквідація захаращеності</t>
  </si>
  <si>
    <t>Разом по підрозділу 3.2.</t>
  </si>
  <si>
    <t>Разом по підрозділу 3.3.</t>
  </si>
  <si>
    <t xml:space="preserve">3.3. Допоміжні лісогосподарські роботи                               </t>
  </si>
  <si>
    <t xml:space="preserve">3.4. Лісокультурні роботи в державному лісовому фонді                             </t>
  </si>
  <si>
    <t>Разом по підрозділу 3.4.</t>
  </si>
  <si>
    <t xml:space="preserve">3.5. Охорона лісу від пожеж                            </t>
  </si>
  <si>
    <t>Влаштування мінсмуг та розривів</t>
  </si>
  <si>
    <t>Благоустрій рекраеційних ділянок</t>
  </si>
  <si>
    <t>Разом по підрозділу 3.5.</t>
  </si>
  <si>
    <t xml:space="preserve">3.6. Боротьба зі шкідниками та хворобами лісу                         </t>
  </si>
  <si>
    <t>Разом по підрозділу 3.6.</t>
  </si>
  <si>
    <t xml:space="preserve">3.7. Мисливство                         </t>
  </si>
  <si>
    <t>Разом по підрозділу 3.7.</t>
  </si>
  <si>
    <t>Всього витрат по розділу ІІІ</t>
  </si>
  <si>
    <t>Збереження</t>
  </si>
  <si>
    <t>природно-заповідного фонду</t>
  </si>
  <si>
    <t>1.8. Загальновиробничі витрати</t>
  </si>
  <si>
    <t>4.3. Загальновиробничі витрати</t>
  </si>
  <si>
    <t>4.4. Адміністративні витрати</t>
  </si>
  <si>
    <t>4.5. Витрати на збут</t>
  </si>
  <si>
    <t xml:space="preserve">3.9. Адміністративні витрати </t>
  </si>
  <si>
    <t xml:space="preserve">3.8. Загальновиробничі витрати </t>
  </si>
  <si>
    <t>1.10.</t>
  </si>
  <si>
    <t>Капітальні вкладення</t>
  </si>
  <si>
    <t>2007  рік</t>
  </si>
  <si>
    <t>2007   рік</t>
  </si>
  <si>
    <t>% виконання</t>
  </si>
  <si>
    <t>Адміністративні витрати</t>
  </si>
  <si>
    <t>Головне користування та ін.  заходи</t>
  </si>
  <si>
    <t>Вартість одиниці</t>
  </si>
  <si>
    <t>2012рік</t>
  </si>
  <si>
    <t>20012 рік</t>
  </si>
  <si>
    <t>2012 рік</t>
  </si>
  <si>
    <t>Інші заходи, пов"язані з веденням лісового господарства</t>
  </si>
  <si>
    <t>Інші заходи не пов"язані з веденням лісового господарства</t>
  </si>
  <si>
    <t>Догляд за мінералізованими смугами та протипожежними розривами</t>
  </si>
  <si>
    <t xml:space="preserve">                      бука</t>
  </si>
  <si>
    <t>Разом по підрозділу 1.1</t>
  </si>
  <si>
    <t>Придбання насіння і садивного матеріалу для створення полезахисних лісових смуг</t>
  </si>
  <si>
    <t xml:space="preserve">                      інші  (модрина)</t>
  </si>
  <si>
    <t xml:space="preserve">                                       висівання лісу</t>
  </si>
  <si>
    <t xml:space="preserve">     план</t>
  </si>
  <si>
    <t xml:space="preserve"> факт</t>
  </si>
  <si>
    <t xml:space="preserve">      факт</t>
  </si>
  <si>
    <t>Ремонт і утримування доріг</t>
  </si>
  <si>
    <t>Оформлення документації на землі</t>
  </si>
  <si>
    <t>Проведення лісової сертифікації</t>
  </si>
  <si>
    <t xml:space="preserve"> </t>
  </si>
  <si>
    <t>Оформлення правоустановчих документів на землі</t>
  </si>
  <si>
    <t>Вартасть одиниці згідно плану</t>
  </si>
  <si>
    <t>Аналіз виконання планових показників по рубках догляду та лісозаготівлях за   2018  рік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</si>
</sst>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0_р_."/>
    <numFmt numFmtId="191" formatCode="[$-FC19]d\ mmmm\ yyyy\ &quot;г.&quot;"/>
    <numFmt numFmtId="192" formatCode="#,##0.00&quot;р.&quot;"/>
    <numFmt numFmtId="193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183" fontId="1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3" fontId="9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83" fontId="16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3" fontId="3" fillId="0" borderId="18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83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distributed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3" fontId="11" fillId="0" borderId="15" xfId="0" applyNumberFormat="1" applyFont="1" applyBorder="1" applyAlignment="1">
      <alignment horizontal="center" vertical="center" wrapText="1"/>
    </xf>
    <xf numFmtId="183" fontId="11" fillId="0" borderId="11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showZeros="0" tabSelected="1" zoomScaleSheetLayoutView="100" zoomScalePageLayoutView="0" workbookViewId="0" topLeftCell="A15">
      <selection activeCell="L22" sqref="L22"/>
    </sheetView>
  </sheetViews>
  <sheetFormatPr defaultColWidth="9.00390625" defaultRowHeight="12.75"/>
  <cols>
    <col min="1" max="1" width="4.875" style="22" customWidth="1"/>
    <col min="2" max="2" width="41.00390625" style="22" customWidth="1"/>
    <col min="3" max="3" width="5.625" style="22" customWidth="1"/>
    <col min="4" max="4" width="6.00390625" style="22" customWidth="1"/>
    <col min="5" max="5" width="7.875" style="23" hidden="1" customWidth="1"/>
    <col min="6" max="6" width="6.375" style="23" hidden="1" customWidth="1"/>
    <col min="7" max="7" width="9.375" style="23" hidden="1" customWidth="1"/>
    <col min="8" max="8" width="6.75390625" style="23" hidden="1" customWidth="1"/>
    <col min="9" max="9" width="8.25390625" style="23" hidden="1" customWidth="1"/>
    <col min="10" max="10" width="7.875" style="23" bestFit="1" customWidth="1"/>
    <col min="11" max="11" width="9.00390625" style="24" customWidth="1"/>
    <col min="12" max="12" width="8.125" style="24" customWidth="1"/>
    <col min="13" max="13" width="9.375" style="22" bestFit="1" customWidth="1"/>
    <col min="14" max="14" width="9.00390625" style="22" customWidth="1"/>
    <col min="15" max="15" width="8.75390625" style="22" customWidth="1"/>
    <col min="16" max="16" width="11.125" style="22" customWidth="1"/>
    <col min="17" max="17" width="11.25390625" style="22" customWidth="1"/>
    <col min="18" max="16384" width="9.125" style="22" customWidth="1"/>
  </cols>
  <sheetData>
    <row r="1" spans="1:16" ht="33.75" customHeight="1">
      <c r="A1" s="136" t="s">
        <v>188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ht="12.75">
      <c r="B2" s="22" t="s">
        <v>185</v>
      </c>
    </row>
    <row r="3" spans="1:17" s="4" customFormat="1" ht="13.5" customHeight="1">
      <c r="A3" s="107" t="s">
        <v>0</v>
      </c>
      <c r="B3" s="107" t="s">
        <v>1</v>
      </c>
      <c r="C3" s="40" t="s">
        <v>2</v>
      </c>
      <c r="D3" s="40" t="s">
        <v>4</v>
      </c>
      <c r="E3" s="108" t="s">
        <v>168</v>
      </c>
      <c r="F3" s="108"/>
      <c r="G3" s="108"/>
      <c r="H3" s="108" t="s">
        <v>117</v>
      </c>
      <c r="I3" s="108"/>
      <c r="J3" s="107" t="s">
        <v>179</v>
      </c>
      <c r="K3" s="107"/>
      <c r="L3" s="107" t="s">
        <v>180</v>
      </c>
      <c r="M3" s="107"/>
      <c r="N3" s="103" t="s">
        <v>164</v>
      </c>
      <c r="O3" s="103"/>
      <c r="P3" s="124" t="s">
        <v>167</v>
      </c>
      <c r="Q3" s="74" t="s">
        <v>187</v>
      </c>
    </row>
    <row r="4" spans="1:17" s="4" customFormat="1" ht="48" customHeight="1">
      <c r="A4" s="107"/>
      <c r="B4" s="107"/>
      <c r="C4" s="40" t="s">
        <v>3</v>
      </c>
      <c r="D4" s="40" t="s">
        <v>5</v>
      </c>
      <c r="E4" s="37" t="s">
        <v>108</v>
      </c>
      <c r="F4" s="41" t="s">
        <v>109</v>
      </c>
      <c r="G4" s="37" t="s">
        <v>111</v>
      </c>
      <c r="H4" s="41" t="s">
        <v>113</v>
      </c>
      <c r="I4" s="41" t="s">
        <v>115</v>
      </c>
      <c r="J4" s="107"/>
      <c r="K4" s="107"/>
      <c r="L4" s="107"/>
      <c r="M4" s="107"/>
      <c r="N4" s="103"/>
      <c r="O4" s="103"/>
      <c r="P4" s="124"/>
      <c r="Q4" s="75"/>
    </row>
    <row r="5" spans="1:17" s="4" customFormat="1" ht="13.5" customHeight="1">
      <c r="A5" s="107"/>
      <c r="B5" s="107"/>
      <c r="C5" s="40"/>
      <c r="D5" s="40"/>
      <c r="E5" s="37"/>
      <c r="F5" s="41" t="s">
        <v>110</v>
      </c>
      <c r="G5" s="37" t="s">
        <v>112</v>
      </c>
      <c r="H5" s="41" t="s">
        <v>114</v>
      </c>
      <c r="I5" s="41" t="s">
        <v>116</v>
      </c>
      <c r="J5" s="104" t="s">
        <v>6</v>
      </c>
      <c r="K5" s="104" t="s">
        <v>7</v>
      </c>
      <c r="L5" s="104" t="s">
        <v>6</v>
      </c>
      <c r="M5" s="104" t="s">
        <v>7</v>
      </c>
      <c r="N5" s="104" t="s">
        <v>6</v>
      </c>
      <c r="O5" s="104" t="s">
        <v>7</v>
      </c>
      <c r="P5" s="76" t="s">
        <v>47</v>
      </c>
      <c r="Q5" s="76" t="s">
        <v>47</v>
      </c>
    </row>
    <row r="6" spans="1:17" s="4" customFormat="1" ht="13.5" customHeight="1">
      <c r="A6" s="107"/>
      <c r="B6" s="107"/>
      <c r="C6" s="42"/>
      <c r="D6" s="42"/>
      <c r="E6" s="37"/>
      <c r="F6" s="41" t="s">
        <v>47</v>
      </c>
      <c r="G6" s="37" t="s">
        <v>47</v>
      </c>
      <c r="H6" s="41"/>
      <c r="I6" s="41"/>
      <c r="J6" s="104"/>
      <c r="K6" s="104"/>
      <c r="L6" s="104"/>
      <c r="M6" s="104"/>
      <c r="N6" s="104"/>
      <c r="O6" s="104"/>
      <c r="P6" s="76"/>
      <c r="Q6" s="76"/>
    </row>
    <row r="7" spans="1:17" s="4" customFormat="1" ht="13.5" customHeight="1">
      <c r="A7" s="35">
        <v>1</v>
      </c>
      <c r="B7" s="35" t="s">
        <v>184</v>
      </c>
      <c r="C7" s="42"/>
      <c r="D7" s="42"/>
      <c r="E7" s="37"/>
      <c r="F7" s="41"/>
      <c r="G7" s="37"/>
      <c r="H7" s="41"/>
      <c r="I7" s="41"/>
      <c r="J7" s="39"/>
      <c r="K7" s="39">
        <v>113.5</v>
      </c>
      <c r="L7" s="39"/>
      <c r="M7" s="39">
        <v>110.7</v>
      </c>
      <c r="N7" s="39"/>
      <c r="O7" s="39"/>
      <c r="P7" s="19"/>
      <c r="Q7" s="48"/>
    </row>
    <row r="8" spans="1:17" s="4" customFormat="1" ht="15" customHeight="1">
      <c r="A8" s="35">
        <v>2</v>
      </c>
      <c r="B8" s="10" t="s">
        <v>123</v>
      </c>
      <c r="C8" s="56"/>
      <c r="D8" s="56"/>
      <c r="E8" s="37"/>
      <c r="F8" s="41"/>
      <c r="G8" s="37"/>
      <c r="H8" s="41"/>
      <c r="I8" s="41"/>
      <c r="J8" s="39"/>
      <c r="K8" s="39">
        <v>98.5</v>
      </c>
      <c r="L8" s="39"/>
      <c r="M8" s="1">
        <v>60.6</v>
      </c>
      <c r="N8" s="39"/>
      <c r="O8" s="39"/>
      <c r="P8" s="19"/>
      <c r="Q8" s="48"/>
    </row>
    <row r="9" spans="1:17" s="4" customFormat="1" ht="32.25" customHeight="1">
      <c r="A9" s="35">
        <v>3</v>
      </c>
      <c r="B9" s="10" t="s">
        <v>186</v>
      </c>
      <c r="C9" s="56"/>
      <c r="D9" s="56"/>
      <c r="E9" s="37"/>
      <c r="F9" s="41"/>
      <c r="G9" s="37"/>
      <c r="H9" s="41"/>
      <c r="I9" s="41"/>
      <c r="J9" s="39"/>
      <c r="K9" s="39">
        <v>853.6</v>
      </c>
      <c r="L9" s="39"/>
      <c r="M9" s="51">
        <v>756</v>
      </c>
      <c r="N9" s="39"/>
      <c r="O9" s="39"/>
      <c r="P9" s="19"/>
      <c r="Q9" s="48"/>
    </row>
    <row r="10" spans="1:17" s="4" customFormat="1" ht="15" customHeight="1">
      <c r="A10" s="35"/>
      <c r="B10" s="35" t="s">
        <v>175</v>
      </c>
      <c r="C10" s="56">
        <v>80</v>
      </c>
      <c r="D10" s="40"/>
      <c r="E10" s="37"/>
      <c r="F10" s="41"/>
      <c r="G10" s="37"/>
      <c r="H10" s="41"/>
      <c r="I10" s="41"/>
      <c r="J10" s="39"/>
      <c r="K10" s="39">
        <f>K7+K8+K9</f>
        <v>1065.6</v>
      </c>
      <c r="L10" s="39"/>
      <c r="M10" s="39">
        <f>M7+M8+M9</f>
        <v>927.3</v>
      </c>
      <c r="N10" s="39"/>
      <c r="O10" s="39"/>
      <c r="P10" s="19"/>
      <c r="Q10" s="48"/>
    </row>
    <row r="11" spans="1:17" s="5" customFormat="1" ht="16.5" customHeight="1">
      <c r="A11" s="134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44"/>
      <c r="Q11" s="44"/>
    </row>
    <row r="12" spans="1:17" s="6" customFormat="1" ht="15" customHeight="1">
      <c r="A12" s="135" t="s">
        <v>121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44"/>
      <c r="O12" s="44"/>
      <c r="P12" s="44"/>
      <c r="Q12" s="44"/>
    </row>
    <row r="13" spans="1:17" s="7" customFormat="1" ht="15" customHeight="1">
      <c r="A13" s="10">
        <v>1</v>
      </c>
      <c r="B13" s="8" t="s">
        <v>122</v>
      </c>
      <c r="C13" s="9">
        <v>10</v>
      </c>
      <c r="D13" s="9" t="s">
        <v>9</v>
      </c>
      <c r="E13" s="10"/>
      <c r="F13" s="10"/>
      <c r="G13" s="11"/>
      <c r="H13" s="10"/>
      <c r="I13" s="10"/>
      <c r="J13" s="10"/>
      <c r="K13" s="10"/>
      <c r="L13" s="10"/>
      <c r="M13" s="10"/>
      <c r="N13" s="26"/>
      <c r="O13" s="26"/>
      <c r="P13" s="26"/>
      <c r="Q13" s="26"/>
    </row>
    <row r="14" spans="1:17" s="7" customFormat="1" ht="15" customHeight="1">
      <c r="A14" s="10">
        <v>2</v>
      </c>
      <c r="B14" s="8" t="s">
        <v>123</v>
      </c>
      <c r="C14" s="9">
        <v>20</v>
      </c>
      <c r="D14" s="9" t="s">
        <v>9</v>
      </c>
      <c r="E14" s="10"/>
      <c r="F14" s="10"/>
      <c r="G14" s="11"/>
      <c r="H14" s="10"/>
      <c r="I14" s="10"/>
      <c r="J14" s="10"/>
      <c r="K14" s="10"/>
      <c r="L14" s="10"/>
      <c r="M14" s="10"/>
      <c r="N14" s="26"/>
      <c r="O14" s="26"/>
      <c r="P14" s="26"/>
      <c r="Q14" s="26"/>
    </row>
    <row r="15" spans="1:17" s="7" customFormat="1" ht="15" customHeight="1">
      <c r="A15" s="10">
        <v>3</v>
      </c>
      <c r="B15" s="8" t="s">
        <v>124</v>
      </c>
      <c r="C15" s="9">
        <v>30</v>
      </c>
      <c r="D15" s="9" t="s">
        <v>9</v>
      </c>
      <c r="E15" s="10"/>
      <c r="F15" s="10"/>
      <c r="G15" s="11"/>
      <c r="H15" s="10"/>
      <c r="I15" s="10"/>
      <c r="J15" s="10"/>
      <c r="K15" s="10"/>
      <c r="L15" s="10"/>
      <c r="M15" s="10"/>
      <c r="N15" s="26"/>
      <c r="O15" s="26"/>
      <c r="P15" s="26"/>
      <c r="Q15" s="26"/>
    </row>
    <row r="16" spans="1:17" s="7" customFormat="1" ht="15" customHeight="1">
      <c r="A16" s="10">
        <v>4</v>
      </c>
      <c r="B16" s="8" t="s">
        <v>125</v>
      </c>
      <c r="C16" s="9">
        <v>40</v>
      </c>
      <c r="D16" s="10" t="s">
        <v>10</v>
      </c>
      <c r="E16" s="10"/>
      <c r="F16" s="10"/>
      <c r="G16" s="11"/>
      <c r="H16" s="11"/>
      <c r="I16" s="10"/>
      <c r="J16" s="10"/>
      <c r="K16" s="10"/>
      <c r="L16" s="10"/>
      <c r="M16" s="10"/>
      <c r="N16" s="26"/>
      <c r="O16" s="26"/>
      <c r="P16" s="26"/>
      <c r="Q16" s="26"/>
    </row>
    <row r="17" spans="1:17" s="7" customFormat="1" ht="15" customHeight="1">
      <c r="A17" s="10">
        <v>5</v>
      </c>
      <c r="B17" s="8" t="s">
        <v>126</v>
      </c>
      <c r="C17" s="9">
        <v>50</v>
      </c>
      <c r="D17" s="10" t="s">
        <v>10</v>
      </c>
      <c r="E17" s="10"/>
      <c r="F17" s="10"/>
      <c r="G17" s="11"/>
      <c r="H17" s="10"/>
      <c r="I17" s="10"/>
      <c r="J17" s="10"/>
      <c r="K17" s="10"/>
      <c r="L17" s="10"/>
      <c r="M17" s="10"/>
      <c r="N17" s="26"/>
      <c r="O17" s="26"/>
      <c r="P17" s="26"/>
      <c r="Q17" s="26"/>
    </row>
    <row r="18" spans="1:17" s="7" customFormat="1" ht="15.75" customHeight="1">
      <c r="A18" s="107" t="s">
        <v>127</v>
      </c>
      <c r="B18" s="107"/>
      <c r="C18" s="9">
        <v>80</v>
      </c>
      <c r="D18" s="10"/>
      <c r="E18" s="35"/>
      <c r="F18" s="35"/>
      <c r="G18" s="45">
        <f>G13+G14+G15+G16+G17</f>
        <v>0</v>
      </c>
      <c r="H18" s="45">
        <f>G18</f>
        <v>0</v>
      </c>
      <c r="I18" s="45"/>
      <c r="J18" s="35"/>
      <c r="K18" s="45">
        <f>K13+K14+K15+K16+K17</f>
        <v>0</v>
      </c>
      <c r="L18" s="35"/>
      <c r="M18" s="45">
        <f>M13+M14+M15+M16+M17</f>
        <v>0</v>
      </c>
      <c r="N18" s="26"/>
      <c r="O18" s="26"/>
      <c r="P18" s="26"/>
      <c r="Q18" s="26"/>
    </row>
    <row r="19" spans="1:17" s="14" customFormat="1" ht="15" customHeight="1">
      <c r="A19" s="107" t="s">
        <v>101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31"/>
      <c r="Q19" s="31"/>
    </row>
    <row r="20" spans="1:17" s="14" customFormat="1" ht="15" customHeight="1">
      <c r="A20" s="102">
        <v>1</v>
      </c>
      <c r="B20" s="15" t="s">
        <v>11</v>
      </c>
      <c r="C20" s="9">
        <v>90</v>
      </c>
      <c r="D20" s="9" t="s">
        <v>9</v>
      </c>
      <c r="E20" s="60"/>
      <c r="F20" s="61"/>
      <c r="G20" s="60"/>
      <c r="H20" s="13"/>
      <c r="I20" s="13"/>
      <c r="J20" s="13">
        <v>677</v>
      </c>
      <c r="K20" s="66"/>
      <c r="L20" s="13">
        <v>677</v>
      </c>
      <c r="M20" s="13"/>
      <c r="N20" s="33">
        <f>L20/J20*100</f>
        <v>100</v>
      </c>
      <c r="O20" s="46"/>
      <c r="P20" s="31"/>
      <c r="Q20" s="31"/>
    </row>
    <row r="21" spans="1:17" s="14" customFormat="1" ht="15" customHeight="1">
      <c r="A21" s="102"/>
      <c r="B21" s="15" t="s">
        <v>12</v>
      </c>
      <c r="C21" s="9">
        <v>91</v>
      </c>
      <c r="D21" s="9" t="s">
        <v>13</v>
      </c>
      <c r="E21" s="60"/>
      <c r="F21" s="61"/>
      <c r="G21" s="63"/>
      <c r="H21" s="12"/>
      <c r="I21" s="13"/>
      <c r="J21" s="13">
        <v>10048</v>
      </c>
      <c r="K21" s="66">
        <v>2411.4</v>
      </c>
      <c r="L21" s="13">
        <v>10090</v>
      </c>
      <c r="M21" s="66">
        <v>2612.1</v>
      </c>
      <c r="N21" s="33">
        <f>L21/J21*100</f>
        <v>100.4</v>
      </c>
      <c r="O21" s="33">
        <f>M21/K21*100</f>
        <v>108.3</v>
      </c>
      <c r="P21" s="65">
        <f>M21/L20*1000</f>
        <v>3858.35</v>
      </c>
      <c r="Q21" s="71">
        <f aca="true" t="shared" si="0" ref="Q21:Q26">K21/J20*1000</f>
        <v>3561.89</v>
      </c>
    </row>
    <row r="22" spans="1:17" s="14" customFormat="1" ht="15" customHeight="1">
      <c r="A22" s="102"/>
      <c r="B22" s="117" t="s">
        <v>14</v>
      </c>
      <c r="C22" s="9">
        <v>100</v>
      </c>
      <c r="D22" s="9" t="s">
        <v>9</v>
      </c>
      <c r="E22" s="60"/>
      <c r="F22" s="61"/>
      <c r="G22" s="63"/>
      <c r="H22" s="13"/>
      <c r="I22" s="13"/>
      <c r="J22" s="13">
        <v>194</v>
      </c>
      <c r="K22" s="66"/>
      <c r="L22" s="13">
        <v>194</v>
      </c>
      <c r="M22" s="66"/>
      <c r="N22" s="33">
        <f aca="true" t="shared" si="1" ref="N22:N33">L22/J22*100</f>
        <v>100</v>
      </c>
      <c r="O22" s="46"/>
      <c r="P22" s="31"/>
      <c r="Q22" s="71">
        <f t="shared" si="0"/>
        <v>0</v>
      </c>
    </row>
    <row r="23" spans="1:17" s="14" customFormat="1" ht="15" customHeight="1">
      <c r="A23" s="102"/>
      <c r="B23" s="117"/>
      <c r="C23" s="9">
        <v>101</v>
      </c>
      <c r="D23" s="9" t="s">
        <v>13</v>
      </c>
      <c r="E23" s="60"/>
      <c r="F23" s="61"/>
      <c r="G23" s="63"/>
      <c r="H23" s="12"/>
      <c r="I23" s="12"/>
      <c r="J23" s="13">
        <v>1547</v>
      </c>
      <c r="K23" s="66">
        <v>496</v>
      </c>
      <c r="L23" s="13">
        <v>1553</v>
      </c>
      <c r="M23" s="66">
        <v>517.6</v>
      </c>
      <c r="N23" s="33">
        <f t="shared" si="1"/>
        <v>100.4</v>
      </c>
      <c r="O23" s="33">
        <f>M23/K23*100</f>
        <v>104.4</v>
      </c>
      <c r="P23" s="65">
        <f>M23/L22*1000</f>
        <v>2668.04</v>
      </c>
      <c r="Q23" s="71">
        <f t="shared" si="0"/>
        <v>2556.7</v>
      </c>
    </row>
    <row r="24" spans="1:17" s="14" customFormat="1" ht="15" customHeight="1">
      <c r="A24" s="102"/>
      <c r="B24" s="117" t="s">
        <v>15</v>
      </c>
      <c r="C24" s="9">
        <v>110</v>
      </c>
      <c r="D24" s="9" t="s">
        <v>9</v>
      </c>
      <c r="E24" s="60"/>
      <c r="F24" s="61"/>
      <c r="G24" s="63"/>
      <c r="H24" s="13"/>
      <c r="I24" s="12"/>
      <c r="J24" s="13">
        <v>255</v>
      </c>
      <c r="K24" s="66"/>
      <c r="L24" s="13">
        <v>255</v>
      </c>
      <c r="M24" s="66"/>
      <c r="N24" s="33">
        <f t="shared" si="1"/>
        <v>100</v>
      </c>
      <c r="O24" s="46"/>
      <c r="P24" s="31"/>
      <c r="Q24" s="71">
        <f t="shared" si="0"/>
        <v>0</v>
      </c>
    </row>
    <row r="25" spans="1:17" s="14" customFormat="1" ht="15" customHeight="1">
      <c r="A25" s="102"/>
      <c r="B25" s="117"/>
      <c r="C25" s="9">
        <v>111</v>
      </c>
      <c r="D25" s="9" t="s">
        <v>13</v>
      </c>
      <c r="E25" s="60"/>
      <c r="F25" s="61"/>
      <c r="G25" s="63"/>
      <c r="H25" s="13"/>
      <c r="I25" s="12"/>
      <c r="J25" s="13">
        <v>3572</v>
      </c>
      <c r="K25" s="66">
        <v>928</v>
      </c>
      <c r="L25" s="13">
        <v>3589</v>
      </c>
      <c r="M25" s="66">
        <v>922.3</v>
      </c>
      <c r="N25" s="33">
        <f t="shared" si="1"/>
        <v>100.5</v>
      </c>
      <c r="O25" s="33">
        <f>M25/K25*100</f>
        <v>99.4</v>
      </c>
      <c r="P25" s="65">
        <f>M25/L24*1000</f>
        <v>3616.86</v>
      </c>
      <c r="Q25" s="71">
        <f t="shared" si="0"/>
        <v>3639.22</v>
      </c>
    </row>
    <row r="26" spans="1:17" s="14" customFormat="1" ht="15" customHeight="1">
      <c r="A26" s="102"/>
      <c r="B26" s="117" t="s">
        <v>16</v>
      </c>
      <c r="C26" s="9">
        <v>120</v>
      </c>
      <c r="D26" s="9" t="s">
        <v>9</v>
      </c>
      <c r="E26" s="60"/>
      <c r="F26" s="61"/>
      <c r="G26" s="63"/>
      <c r="H26" s="13"/>
      <c r="I26" s="12"/>
      <c r="J26" s="13">
        <v>108</v>
      </c>
      <c r="K26" s="66"/>
      <c r="L26" s="13">
        <v>108</v>
      </c>
      <c r="M26" s="66"/>
      <c r="N26" s="33">
        <f t="shared" si="1"/>
        <v>100</v>
      </c>
      <c r="O26" s="46"/>
      <c r="P26" s="31"/>
      <c r="Q26" s="71">
        <f t="shared" si="0"/>
        <v>0</v>
      </c>
    </row>
    <row r="27" spans="1:17" s="14" customFormat="1" ht="15" customHeight="1">
      <c r="A27" s="102"/>
      <c r="B27" s="117"/>
      <c r="C27" s="9">
        <v>121</v>
      </c>
      <c r="D27" s="9" t="s">
        <v>13</v>
      </c>
      <c r="E27" s="60"/>
      <c r="F27" s="61"/>
      <c r="G27" s="63"/>
      <c r="H27" s="13"/>
      <c r="I27" s="12"/>
      <c r="J27" s="13">
        <v>1894</v>
      </c>
      <c r="K27" s="66">
        <v>422.4</v>
      </c>
      <c r="L27" s="13">
        <v>1901</v>
      </c>
      <c r="M27" s="66">
        <v>653.3</v>
      </c>
      <c r="N27" s="33">
        <f t="shared" si="1"/>
        <v>100.4</v>
      </c>
      <c r="O27" s="33">
        <f>M27/K27*100</f>
        <v>154.7</v>
      </c>
      <c r="P27" s="65">
        <f>M27/L27*1000</f>
        <v>343.66</v>
      </c>
      <c r="Q27" s="71">
        <f>K27/J27*1000</f>
        <v>223.02</v>
      </c>
    </row>
    <row r="28" spans="1:17" s="14" customFormat="1" ht="15" customHeight="1">
      <c r="A28" s="102"/>
      <c r="B28" s="117" t="s">
        <v>17</v>
      </c>
      <c r="C28" s="9">
        <v>130</v>
      </c>
      <c r="D28" s="9" t="s">
        <v>9</v>
      </c>
      <c r="E28" s="60"/>
      <c r="F28" s="61"/>
      <c r="G28" s="63"/>
      <c r="H28" s="13"/>
      <c r="I28" s="12"/>
      <c r="J28" s="13">
        <v>120</v>
      </c>
      <c r="K28" s="66"/>
      <c r="L28" s="13">
        <v>120</v>
      </c>
      <c r="M28" s="66"/>
      <c r="N28" s="33">
        <f t="shared" si="1"/>
        <v>100</v>
      </c>
      <c r="O28" s="46"/>
      <c r="P28" s="31"/>
      <c r="Q28" s="71">
        <f aca="true" t="shared" si="2" ref="Q28:Q33">K28/J28*1000</f>
        <v>0</v>
      </c>
    </row>
    <row r="29" spans="1:17" s="14" customFormat="1" ht="15" customHeight="1">
      <c r="A29" s="102"/>
      <c r="B29" s="117"/>
      <c r="C29" s="9">
        <v>131</v>
      </c>
      <c r="D29" s="9" t="s">
        <v>13</v>
      </c>
      <c r="E29" s="60"/>
      <c r="F29" s="61"/>
      <c r="G29" s="63"/>
      <c r="H29" s="13"/>
      <c r="I29" s="12"/>
      <c r="J29" s="13">
        <v>3035</v>
      </c>
      <c r="K29" s="66">
        <v>565</v>
      </c>
      <c r="L29" s="13">
        <v>3047</v>
      </c>
      <c r="M29" s="66">
        <v>518.9</v>
      </c>
      <c r="N29" s="33">
        <f t="shared" si="1"/>
        <v>100.4</v>
      </c>
      <c r="O29" s="33">
        <f>M29/K29*100</f>
        <v>91.8</v>
      </c>
      <c r="P29" s="65">
        <f>M29/L29*1000</f>
        <v>170.3</v>
      </c>
      <c r="Q29" s="71">
        <f t="shared" si="2"/>
        <v>186.16</v>
      </c>
    </row>
    <row r="30" spans="1:17" s="14" customFormat="1" ht="15" customHeight="1">
      <c r="A30" s="102">
        <v>2</v>
      </c>
      <c r="B30" s="15" t="s">
        <v>98</v>
      </c>
      <c r="C30" s="9">
        <v>140</v>
      </c>
      <c r="D30" s="9" t="s">
        <v>9</v>
      </c>
      <c r="E30" s="60"/>
      <c r="F30" s="61"/>
      <c r="G30" s="63"/>
      <c r="H30" s="13"/>
      <c r="I30" s="12"/>
      <c r="J30" s="13">
        <v>676</v>
      </c>
      <c r="K30" s="66"/>
      <c r="L30" s="13">
        <v>735</v>
      </c>
      <c r="M30" s="66"/>
      <c r="N30" s="33">
        <f t="shared" si="1"/>
        <v>108.7</v>
      </c>
      <c r="O30" s="46"/>
      <c r="P30" s="31"/>
      <c r="Q30" s="71">
        <f t="shared" si="2"/>
        <v>0</v>
      </c>
    </row>
    <row r="31" spans="1:17" s="14" customFormat="1" ht="15" customHeight="1">
      <c r="A31" s="102"/>
      <c r="B31" s="15" t="s">
        <v>18</v>
      </c>
      <c r="C31" s="9">
        <v>141</v>
      </c>
      <c r="D31" s="9" t="s">
        <v>13</v>
      </c>
      <c r="E31" s="60"/>
      <c r="F31" s="61"/>
      <c r="G31" s="63"/>
      <c r="H31" s="13"/>
      <c r="I31" s="12"/>
      <c r="J31" s="13">
        <v>16749</v>
      </c>
      <c r="K31" s="66">
        <v>2195</v>
      </c>
      <c r="L31" s="13">
        <v>24792</v>
      </c>
      <c r="M31" s="66">
        <v>2894.3</v>
      </c>
      <c r="N31" s="33">
        <f t="shared" si="1"/>
        <v>148</v>
      </c>
      <c r="O31" s="33">
        <f>M31/K31*100</f>
        <v>131.9</v>
      </c>
      <c r="P31" s="65">
        <f>M31/L31*1000</f>
        <v>116.74</v>
      </c>
      <c r="Q31" s="71">
        <f t="shared" si="2"/>
        <v>131.05</v>
      </c>
    </row>
    <row r="32" spans="1:17" s="14" customFormat="1" ht="15" customHeight="1">
      <c r="A32" s="102"/>
      <c r="B32" s="117" t="s">
        <v>19</v>
      </c>
      <c r="C32" s="9">
        <v>150</v>
      </c>
      <c r="D32" s="9" t="s">
        <v>9</v>
      </c>
      <c r="E32" s="60"/>
      <c r="F32" s="61"/>
      <c r="G32" s="63"/>
      <c r="H32" s="13"/>
      <c r="I32" s="12"/>
      <c r="J32" s="13">
        <v>676</v>
      </c>
      <c r="K32" s="66"/>
      <c r="L32" s="13">
        <v>728</v>
      </c>
      <c r="M32" s="66"/>
      <c r="N32" s="33">
        <f t="shared" si="1"/>
        <v>107.7</v>
      </c>
      <c r="O32" s="46"/>
      <c r="P32" s="31"/>
      <c r="Q32" s="71">
        <f t="shared" si="2"/>
        <v>0</v>
      </c>
    </row>
    <row r="33" spans="1:17" s="14" customFormat="1" ht="15" customHeight="1">
      <c r="A33" s="102"/>
      <c r="B33" s="117"/>
      <c r="C33" s="9">
        <v>151</v>
      </c>
      <c r="D33" s="9" t="s">
        <v>13</v>
      </c>
      <c r="E33" s="60"/>
      <c r="F33" s="61"/>
      <c r="G33" s="63"/>
      <c r="H33" s="13"/>
      <c r="I33" s="12"/>
      <c r="J33" s="13">
        <v>16749</v>
      </c>
      <c r="K33" s="66">
        <v>2195</v>
      </c>
      <c r="L33" s="13">
        <v>22231</v>
      </c>
      <c r="M33" s="66">
        <v>2589</v>
      </c>
      <c r="N33" s="33">
        <f t="shared" si="1"/>
        <v>132.7</v>
      </c>
      <c r="O33" s="33">
        <f>M33/K33*100</f>
        <v>117.9</v>
      </c>
      <c r="P33" s="65">
        <f>M33/L33*1000</f>
        <v>116.46</v>
      </c>
      <c r="Q33" s="71">
        <f t="shared" si="2"/>
        <v>131.05</v>
      </c>
    </row>
    <row r="34" spans="1:17" s="14" customFormat="1" ht="15" customHeight="1">
      <c r="A34" s="102"/>
      <c r="B34" s="117" t="s">
        <v>20</v>
      </c>
      <c r="C34" s="9">
        <v>160</v>
      </c>
      <c r="D34" s="9" t="s">
        <v>9</v>
      </c>
      <c r="E34" s="60"/>
      <c r="F34" s="61"/>
      <c r="G34" s="63"/>
      <c r="H34" s="13"/>
      <c r="I34" s="12"/>
      <c r="J34" s="13"/>
      <c r="K34" s="66"/>
      <c r="L34" s="13"/>
      <c r="M34" s="66"/>
      <c r="N34" s="33"/>
      <c r="O34" s="46"/>
      <c r="P34" s="31"/>
      <c r="Q34" s="70"/>
    </row>
    <row r="35" spans="1:17" s="14" customFormat="1" ht="15" customHeight="1">
      <c r="A35" s="102"/>
      <c r="B35" s="117"/>
      <c r="C35" s="9">
        <v>161</v>
      </c>
      <c r="D35" s="9" t="s">
        <v>13</v>
      </c>
      <c r="E35" s="60"/>
      <c r="F35" s="61"/>
      <c r="G35" s="63"/>
      <c r="H35" s="13"/>
      <c r="I35" s="12"/>
      <c r="J35" s="13"/>
      <c r="K35" s="66"/>
      <c r="L35" s="13"/>
      <c r="M35" s="66"/>
      <c r="N35" s="33"/>
      <c r="O35" s="46"/>
      <c r="P35" s="65"/>
      <c r="Q35" s="70"/>
    </row>
    <row r="36" spans="1:17" s="14" customFormat="1" ht="15" customHeight="1">
      <c r="A36" s="102"/>
      <c r="B36" s="117" t="s">
        <v>21</v>
      </c>
      <c r="C36" s="9">
        <v>170</v>
      </c>
      <c r="D36" s="9" t="s">
        <v>9</v>
      </c>
      <c r="E36" s="60"/>
      <c r="F36" s="61"/>
      <c r="G36" s="63"/>
      <c r="H36" s="13"/>
      <c r="I36" s="12"/>
      <c r="J36" s="13"/>
      <c r="K36" s="66"/>
      <c r="L36" s="13">
        <v>6</v>
      </c>
      <c r="M36" s="13"/>
      <c r="N36" s="33"/>
      <c r="O36" s="46"/>
      <c r="P36" s="65">
        <f>M36/L36*1000</f>
        <v>0</v>
      </c>
      <c r="Q36" s="70"/>
    </row>
    <row r="37" spans="1:17" s="14" customFormat="1" ht="15" customHeight="1">
      <c r="A37" s="102"/>
      <c r="B37" s="117"/>
      <c r="C37" s="9">
        <v>171</v>
      </c>
      <c r="D37" s="9" t="s">
        <v>13</v>
      </c>
      <c r="E37" s="60"/>
      <c r="F37" s="61"/>
      <c r="G37" s="63"/>
      <c r="H37" s="13"/>
      <c r="I37" s="12"/>
      <c r="J37" s="13"/>
      <c r="K37" s="66"/>
      <c r="L37" s="13">
        <v>1811</v>
      </c>
      <c r="M37" s="13">
        <v>168.3</v>
      </c>
      <c r="N37" s="33"/>
      <c r="O37" s="33"/>
      <c r="P37" s="65">
        <f>M37/L37*1000</f>
        <v>92.93</v>
      </c>
      <c r="Q37" s="31"/>
    </row>
    <row r="38" spans="1:17" s="14" customFormat="1" ht="15" customHeight="1">
      <c r="A38" s="102"/>
      <c r="B38" s="15" t="s">
        <v>22</v>
      </c>
      <c r="C38" s="9">
        <v>180</v>
      </c>
      <c r="D38" s="9" t="s">
        <v>9</v>
      </c>
      <c r="E38" s="60"/>
      <c r="F38" s="61"/>
      <c r="G38" s="63"/>
      <c r="H38" s="13"/>
      <c r="I38" s="12"/>
      <c r="J38" s="13"/>
      <c r="K38" s="13"/>
      <c r="L38" s="13"/>
      <c r="M38" s="13"/>
      <c r="N38" s="33"/>
      <c r="O38" s="46"/>
      <c r="P38" s="31"/>
      <c r="Q38" s="31"/>
    </row>
    <row r="39" spans="1:17" s="14" customFormat="1" ht="15" customHeight="1">
      <c r="A39" s="102"/>
      <c r="B39" s="15" t="s">
        <v>23</v>
      </c>
      <c r="C39" s="9">
        <v>181</v>
      </c>
      <c r="D39" s="9" t="s">
        <v>13</v>
      </c>
      <c r="E39" s="60"/>
      <c r="F39" s="61"/>
      <c r="G39" s="63"/>
      <c r="H39" s="13"/>
      <c r="I39" s="12"/>
      <c r="J39" s="13"/>
      <c r="K39" s="13"/>
      <c r="L39" s="13"/>
      <c r="M39" s="13"/>
      <c r="N39" s="33"/>
      <c r="O39" s="33"/>
      <c r="P39" s="65"/>
      <c r="Q39" s="31"/>
    </row>
    <row r="40" spans="1:17" s="14" customFormat="1" ht="15" customHeight="1">
      <c r="A40" s="102">
        <v>3</v>
      </c>
      <c r="B40" s="117" t="s">
        <v>171</v>
      </c>
      <c r="C40" s="9">
        <v>190</v>
      </c>
      <c r="D40" s="9" t="s">
        <v>9</v>
      </c>
      <c r="E40" s="60"/>
      <c r="F40" s="61"/>
      <c r="G40" s="63"/>
      <c r="H40" s="13"/>
      <c r="I40" s="12"/>
      <c r="J40" s="13"/>
      <c r="K40" s="13"/>
      <c r="L40" s="13">
        <v>1</v>
      </c>
      <c r="M40" s="13"/>
      <c r="N40" s="33"/>
      <c r="O40" s="46"/>
      <c r="P40" s="31"/>
      <c r="Q40" s="31"/>
    </row>
    <row r="41" spans="1:17" s="14" customFormat="1" ht="15" customHeight="1">
      <c r="A41" s="102"/>
      <c r="B41" s="133"/>
      <c r="C41" s="9">
        <v>191</v>
      </c>
      <c r="D41" s="9" t="s">
        <v>13</v>
      </c>
      <c r="E41" s="60"/>
      <c r="F41" s="61"/>
      <c r="G41" s="63"/>
      <c r="H41" s="13"/>
      <c r="I41" s="12"/>
      <c r="J41" s="13"/>
      <c r="K41" s="13"/>
      <c r="L41" s="13">
        <v>750</v>
      </c>
      <c r="M41" s="13">
        <v>137</v>
      </c>
      <c r="N41" s="33"/>
      <c r="O41" s="33"/>
      <c r="P41" s="65">
        <f>M41/L41*1000</f>
        <v>182.67</v>
      </c>
      <c r="Q41" s="31"/>
    </row>
    <row r="42" spans="1:17" s="14" customFormat="1" ht="15" customHeight="1">
      <c r="A42" s="102">
        <v>4</v>
      </c>
      <c r="B42" s="117" t="s">
        <v>172</v>
      </c>
      <c r="C42" s="9">
        <v>200</v>
      </c>
      <c r="D42" s="9" t="s">
        <v>9</v>
      </c>
      <c r="E42" s="60"/>
      <c r="F42" s="61"/>
      <c r="G42" s="63"/>
      <c r="H42" s="13"/>
      <c r="I42" s="12"/>
      <c r="J42" s="13"/>
      <c r="K42" s="13"/>
      <c r="L42" s="13">
        <v>5</v>
      </c>
      <c r="M42" s="13"/>
      <c r="N42" s="49"/>
      <c r="O42" s="46"/>
      <c r="P42" s="31"/>
      <c r="Q42" s="31"/>
    </row>
    <row r="43" spans="1:17" s="14" customFormat="1" ht="15" customHeight="1">
      <c r="A43" s="102"/>
      <c r="B43" s="117"/>
      <c r="C43" s="9">
        <v>201</v>
      </c>
      <c r="D43" s="9" t="s">
        <v>13</v>
      </c>
      <c r="E43" s="60"/>
      <c r="F43" s="61"/>
      <c r="G43" s="63"/>
      <c r="H43" s="13"/>
      <c r="I43" s="12"/>
      <c r="J43" s="13"/>
      <c r="K43" s="13"/>
      <c r="L43" s="13">
        <v>765</v>
      </c>
      <c r="M43" s="13">
        <v>83.9</v>
      </c>
      <c r="N43" s="33"/>
      <c r="O43" s="33"/>
      <c r="P43" s="65">
        <f>M43/L43*1000</f>
        <v>109.67</v>
      </c>
      <c r="Q43" s="31"/>
    </row>
    <row r="44" spans="1:17" s="14" customFormat="1" ht="15" customHeight="1">
      <c r="A44" s="10">
        <v>5</v>
      </c>
      <c r="B44" s="15" t="s">
        <v>26</v>
      </c>
      <c r="C44" s="9">
        <v>210</v>
      </c>
      <c r="D44" s="9" t="s">
        <v>10</v>
      </c>
      <c r="E44" s="13"/>
      <c r="F44" s="13"/>
      <c r="G44" s="11"/>
      <c r="H44" s="13"/>
      <c r="I44" s="12"/>
      <c r="J44" s="13"/>
      <c r="K44" s="13"/>
      <c r="L44" s="13"/>
      <c r="M44" s="13"/>
      <c r="N44" s="46"/>
      <c r="O44" s="46"/>
      <c r="P44" s="31"/>
      <c r="Q44" s="31"/>
    </row>
    <row r="45" spans="1:17" s="14" customFormat="1" ht="15" customHeight="1">
      <c r="A45" s="107" t="s">
        <v>27</v>
      </c>
      <c r="B45" s="107"/>
      <c r="C45" s="9">
        <v>220</v>
      </c>
      <c r="D45" s="38"/>
      <c r="E45" s="19"/>
      <c r="F45" s="19"/>
      <c r="G45" s="47">
        <f>G21+G31+G41+G43+G44</f>
        <v>0</v>
      </c>
      <c r="H45" s="19"/>
      <c r="I45" s="47">
        <f>G45</f>
        <v>0</v>
      </c>
      <c r="J45" s="19"/>
      <c r="K45" s="47">
        <f>K21+K31+K43+K44</f>
        <v>4606.4</v>
      </c>
      <c r="L45" s="19"/>
      <c r="M45" s="47">
        <f>M21+M31+M43+M44</f>
        <v>5590.3</v>
      </c>
      <c r="N45" s="33"/>
      <c r="O45" s="33">
        <f>M45/K45*100</f>
        <v>121.4</v>
      </c>
      <c r="P45" s="31"/>
      <c r="Q45" s="31"/>
    </row>
    <row r="46" spans="1:17" s="4" customFormat="1" ht="13.5" customHeight="1">
      <c r="A46" s="107" t="s">
        <v>0</v>
      </c>
      <c r="B46" s="107" t="s">
        <v>1</v>
      </c>
      <c r="C46" s="40" t="s">
        <v>2</v>
      </c>
      <c r="D46" s="40" t="s">
        <v>4</v>
      </c>
      <c r="E46" s="108" t="s">
        <v>168</v>
      </c>
      <c r="F46" s="108"/>
      <c r="G46" s="108"/>
      <c r="H46" s="108" t="s">
        <v>117</v>
      </c>
      <c r="I46" s="108"/>
      <c r="J46" s="109" t="s">
        <v>179</v>
      </c>
      <c r="K46" s="110"/>
      <c r="L46" s="109" t="s">
        <v>181</v>
      </c>
      <c r="M46" s="110"/>
      <c r="N46" s="103" t="s">
        <v>164</v>
      </c>
      <c r="O46" s="103"/>
      <c r="P46" s="124" t="s">
        <v>167</v>
      </c>
      <c r="Q46" s="48"/>
    </row>
    <row r="47" spans="1:17" s="4" customFormat="1" ht="39.75" customHeight="1">
      <c r="A47" s="107"/>
      <c r="B47" s="107"/>
      <c r="C47" s="40" t="s">
        <v>3</v>
      </c>
      <c r="D47" s="40" t="s">
        <v>5</v>
      </c>
      <c r="E47" s="37" t="s">
        <v>108</v>
      </c>
      <c r="F47" s="41" t="s">
        <v>109</v>
      </c>
      <c r="G47" s="37" t="s">
        <v>111</v>
      </c>
      <c r="H47" s="41" t="s">
        <v>113</v>
      </c>
      <c r="I47" s="41" t="s">
        <v>115</v>
      </c>
      <c r="J47" s="111"/>
      <c r="K47" s="112"/>
      <c r="L47" s="111"/>
      <c r="M47" s="112"/>
      <c r="N47" s="103"/>
      <c r="O47" s="103"/>
      <c r="P47" s="124"/>
      <c r="Q47" s="48"/>
    </row>
    <row r="48" spans="1:17" s="4" customFormat="1" ht="13.5" customHeight="1">
      <c r="A48" s="107"/>
      <c r="B48" s="107"/>
      <c r="C48" s="40"/>
      <c r="D48" s="40"/>
      <c r="E48" s="37"/>
      <c r="F48" s="41" t="s">
        <v>110</v>
      </c>
      <c r="G48" s="37" t="s">
        <v>112</v>
      </c>
      <c r="H48" s="41" t="s">
        <v>114</v>
      </c>
      <c r="I48" s="41" t="s">
        <v>116</v>
      </c>
      <c r="J48" s="41" t="s">
        <v>6</v>
      </c>
      <c r="K48" s="41" t="s">
        <v>7</v>
      </c>
      <c r="L48" s="41" t="s">
        <v>6</v>
      </c>
      <c r="M48" s="41" t="s">
        <v>7</v>
      </c>
      <c r="N48" s="104" t="s">
        <v>6</v>
      </c>
      <c r="O48" s="104" t="s">
        <v>7</v>
      </c>
      <c r="P48" s="76" t="s">
        <v>47</v>
      </c>
      <c r="Q48" s="48"/>
    </row>
    <row r="49" spans="1:17" s="4" customFormat="1" ht="13.5" customHeight="1">
      <c r="A49" s="107"/>
      <c r="B49" s="107"/>
      <c r="C49" s="42"/>
      <c r="D49" s="42"/>
      <c r="E49" s="37"/>
      <c r="F49" s="41" t="s">
        <v>47</v>
      </c>
      <c r="G49" s="37" t="s">
        <v>47</v>
      </c>
      <c r="H49" s="41"/>
      <c r="I49" s="41"/>
      <c r="J49" s="41"/>
      <c r="K49" s="41"/>
      <c r="L49" s="37"/>
      <c r="M49" s="48"/>
      <c r="N49" s="104"/>
      <c r="O49" s="104"/>
      <c r="P49" s="76"/>
      <c r="Q49" s="48"/>
    </row>
    <row r="50" spans="1:17" s="14" customFormat="1" ht="15" customHeight="1">
      <c r="A50" s="107" t="s">
        <v>28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31"/>
      <c r="Q50" s="31"/>
    </row>
    <row r="51" spans="1:17" s="14" customFormat="1" ht="15" customHeight="1">
      <c r="A51" s="102">
        <v>1</v>
      </c>
      <c r="B51" s="117" t="s">
        <v>128</v>
      </c>
      <c r="C51" s="88">
        <v>230</v>
      </c>
      <c r="D51" s="88" t="s">
        <v>9</v>
      </c>
      <c r="E51" s="125"/>
      <c r="F51" s="61"/>
      <c r="G51" s="125"/>
      <c r="H51" s="125"/>
      <c r="I51" s="125"/>
      <c r="J51" s="127">
        <v>1200</v>
      </c>
      <c r="K51" s="129">
        <v>45</v>
      </c>
      <c r="L51" s="127">
        <v>1345</v>
      </c>
      <c r="M51" s="131">
        <v>25</v>
      </c>
      <c r="N51" s="33"/>
      <c r="O51" s="33"/>
      <c r="P51" s="65"/>
      <c r="Q51" s="31"/>
    </row>
    <row r="52" spans="1:17" s="14" customFormat="1" ht="15" customHeight="1">
      <c r="A52" s="102"/>
      <c r="B52" s="117"/>
      <c r="C52" s="88"/>
      <c r="D52" s="88"/>
      <c r="E52" s="126"/>
      <c r="F52" s="61"/>
      <c r="G52" s="126"/>
      <c r="H52" s="126"/>
      <c r="I52" s="126"/>
      <c r="J52" s="128"/>
      <c r="K52" s="130"/>
      <c r="L52" s="128"/>
      <c r="M52" s="132"/>
      <c r="N52" s="33"/>
      <c r="O52" s="33"/>
      <c r="P52" s="65">
        <f>M51/K51*1000</f>
        <v>555.56</v>
      </c>
      <c r="Q52" s="31"/>
    </row>
    <row r="53" spans="1:17" s="14" customFormat="1" ht="15" customHeight="1">
      <c r="A53" s="10">
        <v>2</v>
      </c>
      <c r="B53" s="15" t="s">
        <v>29</v>
      </c>
      <c r="C53" s="9">
        <v>240</v>
      </c>
      <c r="D53" s="9" t="s">
        <v>9</v>
      </c>
      <c r="E53" s="60"/>
      <c r="F53" s="61"/>
      <c r="G53" s="63"/>
      <c r="H53" s="13"/>
      <c r="I53" s="12"/>
      <c r="J53" s="13"/>
      <c r="K53" s="12"/>
      <c r="L53" s="13"/>
      <c r="M53" s="13"/>
      <c r="N53" s="31"/>
      <c r="O53" s="31"/>
      <c r="P53" s="31"/>
      <c r="Q53" s="31"/>
    </row>
    <row r="54" spans="1:17" s="14" customFormat="1" ht="15" customHeight="1">
      <c r="A54" s="10">
        <v>3</v>
      </c>
      <c r="B54" s="15" t="s">
        <v>30</v>
      </c>
      <c r="C54" s="9">
        <v>250</v>
      </c>
      <c r="D54" s="9" t="s">
        <v>13</v>
      </c>
      <c r="E54" s="60"/>
      <c r="F54" s="61"/>
      <c r="G54" s="63"/>
      <c r="H54" s="13"/>
      <c r="I54" s="12"/>
      <c r="J54" s="13">
        <v>17800</v>
      </c>
      <c r="K54" s="12">
        <v>1406</v>
      </c>
      <c r="L54" s="13">
        <v>25753</v>
      </c>
      <c r="M54" s="66">
        <v>3054.5</v>
      </c>
      <c r="N54" s="33">
        <f>L54/J54*100</f>
        <v>144.7</v>
      </c>
      <c r="O54" s="33">
        <f>M54/K54*100</f>
        <v>217.2</v>
      </c>
      <c r="P54" s="65">
        <f>M54/L54*1000</f>
        <v>118.61</v>
      </c>
      <c r="Q54" s="13">
        <f>K54/J54*1000</f>
        <v>78.9887640449438</v>
      </c>
    </row>
    <row r="55" spans="1:17" s="14" customFormat="1" ht="15" customHeight="1">
      <c r="A55" s="10">
        <v>4</v>
      </c>
      <c r="B55" s="15" t="s">
        <v>182</v>
      </c>
      <c r="C55" s="9">
        <v>260</v>
      </c>
      <c r="D55" s="9" t="s">
        <v>10</v>
      </c>
      <c r="E55" s="61"/>
      <c r="F55" s="61"/>
      <c r="G55" s="63"/>
      <c r="H55" s="13"/>
      <c r="I55" s="12"/>
      <c r="J55" s="13"/>
      <c r="K55" s="12">
        <v>251</v>
      </c>
      <c r="L55" s="13"/>
      <c r="M55" s="13">
        <v>152.4</v>
      </c>
      <c r="N55" s="31"/>
      <c r="O55" s="31"/>
      <c r="P55" s="31"/>
      <c r="Q55" s="31"/>
    </row>
    <row r="56" spans="1:17" s="14" customFormat="1" ht="15" customHeight="1">
      <c r="A56" s="10">
        <v>5</v>
      </c>
      <c r="B56" s="15" t="s">
        <v>26</v>
      </c>
      <c r="C56" s="9">
        <v>270</v>
      </c>
      <c r="D56" s="9" t="s">
        <v>10</v>
      </c>
      <c r="E56" s="61"/>
      <c r="F56" s="61"/>
      <c r="G56" s="63"/>
      <c r="H56" s="13"/>
      <c r="I56" s="12"/>
      <c r="J56" s="13"/>
      <c r="K56" s="12"/>
      <c r="L56" s="13"/>
      <c r="M56" s="66"/>
      <c r="N56" s="31"/>
      <c r="O56" s="31"/>
      <c r="P56" s="31"/>
      <c r="Q56" s="31"/>
    </row>
    <row r="57" spans="1:17" s="14" customFormat="1" ht="15" customHeight="1">
      <c r="A57" s="107" t="s">
        <v>31</v>
      </c>
      <c r="B57" s="107"/>
      <c r="C57" s="9">
        <v>280</v>
      </c>
      <c r="D57" s="35"/>
      <c r="E57" s="61"/>
      <c r="F57" s="61"/>
      <c r="G57" s="62">
        <f>G51+G53+G54+G55+G56</f>
        <v>0</v>
      </c>
      <c r="H57" s="19"/>
      <c r="I57" s="47">
        <f>G57</f>
        <v>0</v>
      </c>
      <c r="J57" s="19"/>
      <c r="K57" s="47">
        <f>K51+K53+K54+K55+K56</f>
        <v>1702</v>
      </c>
      <c r="L57" s="13"/>
      <c r="M57" s="47">
        <f>M51+M53+M54+M55+M56</f>
        <v>3231.9</v>
      </c>
      <c r="N57" s="31"/>
      <c r="O57" s="33">
        <f>M57/K57*100</f>
        <v>189.9</v>
      </c>
      <c r="P57" s="31"/>
      <c r="Q57" s="31"/>
    </row>
    <row r="58" spans="1:17" s="14" customFormat="1" ht="15" customHeight="1">
      <c r="A58" s="107" t="s">
        <v>32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31"/>
      <c r="Q58" s="31"/>
    </row>
    <row r="59" spans="1:17" s="14" customFormat="1" ht="15" customHeight="1">
      <c r="A59" s="10">
        <v>1</v>
      </c>
      <c r="B59" s="15" t="s">
        <v>33</v>
      </c>
      <c r="C59" s="9">
        <v>290</v>
      </c>
      <c r="D59" s="9" t="s">
        <v>9</v>
      </c>
      <c r="E59" s="60"/>
      <c r="F59" s="61"/>
      <c r="G59" s="63"/>
      <c r="H59" s="13"/>
      <c r="I59" s="12"/>
      <c r="J59" s="13">
        <v>130</v>
      </c>
      <c r="K59" s="12">
        <v>476</v>
      </c>
      <c r="L59" s="69">
        <v>150.5</v>
      </c>
      <c r="M59" s="66">
        <v>608</v>
      </c>
      <c r="N59" s="33">
        <f>L59/J59*100</f>
        <v>115.8</v>
      </c>
      <c r="O59" s="33">
        <f>M59/K59*100</f>
        <v>127.7</v>
      </c>
      <c r="P59" s="65">
        <f>M59/L59*1000</f>
        <v>4039.87</v>
      </c>
      <c r="Q59" s="65">
        <f>K59/J59*1000</f>
        <v>3661.54</v>
      </c>
    </row>
    <row r="60" spans="1:17" s="14" customFormat="1" ht="15" customHeight="1">
      <c r="A60" s="10"/>
      <c r="B60" s="10" t="s">
        <v>34</v>
      </c>
      <c r="C60" s="9">
        <v>300</v>
      </c>
      <c r="D60" s="9" t="s">
        <v>9</v>
      </c>
      <c r="E60" s="60"/>
      <c r="F60" s="61"/>
      <c r="G60" s="63"/>
      <c r="H60" s="13"/>
      <c r="I60" s="12"/>
      <c r="J60" s="13">
        <v>78</v>
      </c>
      <c r="K60" s="12">
        <v>318</v>
      </c>
      <c r="L60" s="66">
        <v>96.5</v>
      </c>
      <c r="M60" s="66">
        <v>395.5</v>
      </c>
      <c r="N60" s="33">
        <f aca="true" t="shared" si="3" ref="N60:N65">L60/J60*100</f>
        <v>123.7</v>
      </c>
      <c r="O60" s="33">
        <f aca="true" t="shared" si="4" ref="O60:O65">M60/K60*100</f>
        <v>124.4</v>
      </c>
      <c r="P60" s="65">
        <f aca="true" t="shared" si="5" ref="P60:P65">M60/L60*1000</f>
        <v>4098.45</v>
      </c>
      <c r="Q60" s="65">
        <f aca="true" t="shared" si="6" ref="Q60:Q72">K60/J60*1000</f>
        <v>4076.92</v>
      </c>
    </row>
    <row r="61" spans="1:17" s="14" customFormat="1" ht="15" customHeight="1">
      <c r="A61" s="10"/>
      <c r="B61" s="15" t="s">
        <v>178</v>
      </c>
      <c r="C61" s="9">
        <v>310</v>
      </c>
      <c r="D61" s="9" t="s">
        <v>9</v>
      </c>
      <c r="E61" s="60"/>
      <c r="F61" s="61"/>
      <c r="G61" s="63"/>
      <c r="H61" s="13"/>
      <c r="I61" s="12"/>
      <c r="J61" s="13">
        <v>52</v>
      </c>
      <c r="K61" s="12">
        <v>158</v>
      </c>
      <c r="L61" s="66">
        <v>54</v>
      </c>
      <c r="M61" s="66">
        <v>212.5</v>
      </c>
      <c r="N61" s="33">
        <f t="shared" si="3"/>
        <v>103.8</v>
      </c>
      <c r="O61" s="33">
        <f t="shared" si="4"/>
        <v>134.5</v>
      </c>
      <c r="P61" s="65">
        <f t="shared" si="5"/>
        <v>3935.19</v>
      </c>
      <c r="Q61" s="65">
        <f t="shared" si="6"/>
        <v>3038.46</v>
      </c>
    </row>
    <row r="62" spans="1:17" s="14" customFormat="1" ht="15" customHeight="1">
      <c r="A62" s="10">
        <v>2</v>
      </c>
      <c r="B62" s="15" t="s">
        <v>35</v>
      </c>
      <c r="C62" s="9">
        <v>320</v>
      </c>
      <c r="D62" s="9" t="s">
        <v>9</v>
      </c>
      <c r="E62" s="60"/>
      <c r="F62" s="61"/>
      <c r="G62" s="63"/>
      <c r="H62" s="13"/>
      <c r="I62" s="12"/>
      <c r="J62" s="13"/>
      <c r="K62" s="12"/>
      <c r="L62" s="13"/>
      <c r="M62" s="66"/>
      <c r="N62" s="33"/>
      <c r="O62" s="33"/>
      <c r="P62" s="65"/>
      <c r="Q62" s="65"/>
    </row>
    <row r="63" spans="1:17" s="14" customFormat="1" ht="15" customHeight="1">
      <c r="A63" s="10">
        <v>3</v>
      </c>
      <c r="B63" s="15" t="s">
        <v>37</v>
      </c>
      <c r="C63" s="9">
        <v>330</v>
      </c>
      <c r="D63" s="9" t="s">
        <v>9</v>
      </c>
      <c r="E63" s="60"/>
      <c r="F63" s="61"/>
      <c r="G63" s="63"/>
      <c r="H63" s="13"/>
      <c r="I63" s="12"/>
      <c r="J63" s="13">
        <v>1400</v>
      </c>
      <c r="K63" s="12">
        <v>1386</v>
      </c>
      <c r="L63" s="13">
        <v>1657.5</v>
      </c>
      <c r="M63" s="66">
        <v>1817.8</v>
      </c>
      <c r="N63" s="33">
        <f t="shared" si="3"/>
        <v>118.4</v>
      </c>
      <c r="O63" s="33">
        <f t="shared" si="4"/>
        <v>131.2</v>
      </c>
      <c r="P63" s="65">
        <f t="shared" si="5"/>
        <v>1096.71</v>
      </c>
      <c r="Q63" s="65">
        <f t="shared" si="6"/>
        <v>990</v>
      </c>
    </row>
    <row r="64" spans="1:17" s="14" customFormat="1" ht="15" customHeight="1">
      <c r="A64" s="10">
        <v>4</v>
      </c>
      <c r="B64" s="15" t="s">
        <v>38</v>
      </c>
      <c r="C64" s="9">
        <v>340</v>
      </c>
      <c r="D64" s="9" t="s">
        <v>9</v>
      </c>
      <c r="E64" s="60"/>
      <c r="F64" s="61"/>
      <c r="G64" s="63"/>
      <c r="H64" s="13"/>
      <c r="I64" s="12"/>
      <c r="J64" s="13">
        <v>200</v>
      </c>
      <c r="K64" s="12">
        <v>225</v>
      </c>
      <c r="L64" s="13">
        <v>318.6</v>
      </c>
      <c r="M64" s="66">
        <v>255.8</v>
      </c>
      <c r="N64" s="33">
        <f t="shared" si="3"/>
        <v>159.3</v>
      </c>
      <c r="O64" s="33">
        <f t="shared" si="4"/>
        <v>113.7</v>
      </c>
      <c r="P64" s="65">
        <f t="shared" si="5"/>
        <v>802.89</v>
      </c>
      <c r="Q64" s="65">
        <f t="shared" si="6"/>
        <v>1125</v>
      </c>
    </row>
    <row r="65" spans="1:17" s="14" customFormat="1" ht="15" customHeight="1">
      <c r="A65" s="102">
        <v>5</v>
      </c>
      <c r="B65" s="15" t="s">
        <v>39</v>
      </c>
      <c r="C65" s="9">
        <v>350</v>
      </c>
      <c r="D65" s="9" t="s">
        <v>9</v>
      </c>
      <c r="E65" s="60"/>
      <c r="F65" s="61"/>
      <c r="G65" s="63"/>
      <c r="H65" s="13"/>
      <c r="I65" s="12"/>
      <c r="J65" s="13">
        <v>109</v>
      </c>
      <c r="K65" s="12">
        <v>95.6</v>
      </c>
      <c r="L65" s="13">
        <v>122.9</v>
      </c>
      <c r="M65" s="66">
        <v>131.6</v>
      </c>
      <c r="N65" s="33">
        <f t="shared" si="3"/>
        <v>112.8</v>
      </c>
      <c r="O65" s="33">
        <f t="shared" si="4"/>
        <v>137.7</v>
      </c>
      <c r="P65" s="65">
        <f t="shared" si="5"/>
        <v>1070.79</v>
      </c>
      <c r="Q65" s="65">
        <f t="shared" si="6"/>
        <v>877.06</v>
      </c>
    </row>
    <row r="66" spans="1:17" s="14" customFormat="1" ht="15" customHeight="1">
      <c r="A66" s="102"/>
      <c r="B66" s="15" t="s">
        <v>129</v>
      </c>
      <c r="C66" s="9">
        <v>360</v>
      </c>
      <c r="D66" s="9" t="s">
        <v>9</v>
      </c>
      <c r="E66" s="60"/>
      <c r="F66" s="61"/>
      <c r="G66" s="63"/>
      <c r="H66" s="13"/>
      <c r="I66" s="12"/>
      <c r="J66" s="13"/>
      <c r="K66" s="12"/>
      <c r="L66" s="13"/>
      <c r="M66" s="66"/>
      <c r="N66" s="33"/>
      <c r="O66" s="33"/>
      <c r="P66" s="65"/>
      <c r="Q66" s="65"/>
    </row>
    <row r="67" spans="1:17" s="14" customFormat="1" ht="15" customHeight="1">
      <c r="A67" s="102">
        <v>6</v>
      </c>
      <c r="B67" s="15" t="s">
        <v>40</v>
      </c>
      <c r="C67" s="9">
        <v>370</v>
      </c>
      <c r="D67" s="9" t="s">
        <v>41</v>
      </c>
      <c r="E67" s="60"/>
      <c r="F67" s="61"/>
      <c r="G67" s="63"/>
      <c r="H67" s="13"/>
      <c r="I67" s="12"/>
      <c r="J67" s="13">
        <v>8000</v>
      </c>
      <c r="K67" s="12">
        <v>555.3</v>
      </c>
      <c r="L67" s="13">
        <v>15030</v>
      </c>
      <c r="M67" s="66">
        <v>383.9</v>
      </c>
      <c r="N67" s="33">
        <f aca="true" t="shared" si="7" ref="N67:O70">L67/J67*100</f>
        <v>187.9</v>
      </c>
      <c r="O67" s="33">
        <f t="shared" si="7"/>
        <v>69.1</v>
      </c>
      <c r="P67" s="65">
        <f>M67/L67*1000</f>
        <v>25.54</v>
      </c>
      <c r="Q67" s="65">
        <f t="shared" si="6"/>
        <v>69.41</v>
      </c>
    </row>
    <row r="68" spans="1:17" s="14" customFormat="1" ht="15" customHeight="1">
      <c r="A68" s="102"/>
      <c r="B68" s="15" t="s">
        <v>42</v>
      </c>
      <c r="C68" s="9">
        <v>371</v>
      </c>
      <c r="D68" s="9" t="s">
        <v>41</v>
      </c>
      <c r="E68" s="60"/>
      <c r="F68" s="61"/>
      <c r="G68" s="63"/>
      <c r="H68" s="13"/>
      <c r="I68" s="12"/>
      <c r="J68" s="13">
        <v>10</v>
      </c>
      <c r="K68" s="12">
        <v>21.1</v>
      </c>
      <c r="L68" s="13">
        <v>8</v>
      </c>
      <c r="M68" s="66">
        <v>41</v>
      </c>
      <c r="N68" s="33">
        <f t="shared" si="7"/>
        <v>80</v>
      </c>
      <c r="O68" s="33">
        <f t="shared" si="7"/>
        <v>194.3</v>
      </c>
      <c r="P68" s="65">
        <f>M68/L68*1000</f>
        <v>5125</v>
      </c>
      <c r="Q68" s="65">
        <f t="shared" si="6"/>
        <v>2110</v>
      </c>
    </row>
    <row r="69" spans="1:17" s="14" customFormat="1" ht="15" customHeight="1">
      <c r="A69" s="102"/>
      <c r="B69" s="15" t="s">
        <v>103</v>
      </c>
      <c r="C69" s="9">
        <v>372</v>
      </c>
      <c r="D69" s="9" t="s">
        <v>41</v>
      </c>
      <c r="E69" s="60"/>
      <c r="F69" s="61"/>
      <c r="G69" s="63"/>
      <c r="H69" s="13"/>
      <c r="I69" s="12"/>
      <c r="J69" s="13">
        <v>10</v>
      </c>
      <c r="K69" s="12">
        <v>9.2</v>
      </c>
      <c r="L69" s="13">
        <v>13</v>
      </c>
      <c r="M69" s="66">
        <v>18.2</v>
      </c>
      <c r="N69" s="33">
        <f t="shared" si="7"/>
        <v>130</v>
      </c>
      <c r="O69" s="33">
        <f t="shared" si="7"/>
        <v>197.8</v>
      </c>
      <c r="P69" s="65">
        <f>M69/L69*1000</f>
        <v>1400</v>
      </c>
      <c r="Q69" s="65">
        <f t="shared" si="6"/>
        <v>920</v>
      </c>
    </row>
    <row r="70" spans="1:17" s="14" customFormat="1" ht="15" customHeight="1">
      <c r="A70" s="102"/>
      <c r="B70" s="15" t="s">
        <v>104</v>
      </c>
      <c r="C70" s="9">
        <v>373</v>
      </c>
      <c r="D70" s="9" t="s">
        <v>41</v>
      </c>
      <c r="E70" s="60"/>
      <c r="F70" s="61"/>
      <c r="G70" s="63"/>
      <c r="H70" s="13"/>
      <c r="I70" s="12"/>
      <c r="J70" s="13">
        <v>7000</v>
      </c>
      <c r="K70" s="12">
        <v>378</v>
      </c>
      <c r="L70" s="13">
        <v>13650</v>
      </c>
      <c r="M70" s="66">
        <v>227.9</v>
      </c>
      <c r="N70" s="33">
        <f t="shared" si="7"/>
        <v>195</v>
      </c>
      <c r="O70" s="33">
        <f t="shared" si="7"/>
        <v>60.3</v>
      </c>
      <c r="P70" s="65">
        <f>M70/L70*1000</f>
        <v>16.7</v>
      </c>
      <c r="Q70" s="65">
        <f t="shared" si="6"/>
        <v>54</v>
      </c>
    </row>
    <row r="71" spans="1:17" s="14" customFormat="1" ht="15" customHeight="1">
      <c r="A71" s="102"/>
      <c r="B71" s="8" t="s">
        <v>174</v>
      </c>
      <c r="C71" s="9"/>
      <c r="D71" s="9"/>
      <c r="E71" s="60"/>
      <c r="F71" s="61"/>
      <c r="G71" s="63"/>
      <c r="H71" s="13"/>
      <c r="I71" s="12"/>
      <c r="J71" s="13"/>
      <c r="K71" s="12"/>
      <c r="L71" s="13"/>
      <c r="M71" s="66"/>
      <c r="N71" s="33"/>
      <c r="O71" s="33"/>
      <c r="P71" s="65"/>
      <c r="Q71" s="65"/>
    </row>
    <row r="72" spans="1:17" s="14" customFormat="1" ht="15" customHeight="1">
      <c r="A72" s="102"/>
      <c r="B72" s="15" t="s">
        <v>177</v>
      </c>
      <c r="C72" s="9">
        <v>374</v>
      </c>
      <c r="D72" s="9" t="s">
        <v>41</v>
      </c>
      <c r="E72" s="60"/>
      <c r="F72" s="61"/>
      <c r="G72" s="63"/>
      <c r="H72" s="13"/>
      <c r="I72" s="12"/>
      <c r="J72" s="13">
        <v>980</v>
      </c>
      <c r="K72" s="12">
        <v>147</v>
      </c>
      <c r="L72" s="13">
        <v>1359</v>
      </c>
      <c r="M72" s="66">
        <v>96.8</v>
      </c>
      <c r="N72" s="33">
        <f>L72/J72*100</f>
        <v>138.7</v>
      </c>
      <c r="O72" s="33">
        <f>M72/K72*100</f>
        <v>65.9</v>
      </c>
      <c r="P72" s="65">
        <f>M72/L72*1000</f>
        <v>71.23</v>
      </c>
      <c r="Q72" s="65">
        <f t="shared" si="6"/>
        <v>150</v>
      </c>
    </row>
    <row r="73" spans="1:17" s="14" customFormat="1" ht="17.25" customHeight="1">
      <c r="A73" s="102">
        <v>7</v>
      </c>
      <c r="B73" s="15" t="s">
        <v>43</v>
      </c>
      <c r="C73" s="9">
        <v>380</v>
      </c>
      <c r="D73" s="9" t="s">
        <v>9</v>
      </c>
      <c r="E73" s="60"/>
      <c r="F73" s="61"/>
      <c r="G73" s="63"/>
      <c r="H73" s="13"/>
      <c r="I73" s="12"/>
      <c r="J73" s="13"/>
      <c r="K73" s="12">
        <v>980.9</v>
      </c>
      <c r="L73" s="13"/>
      <c r="M73" s="66">
        <v>1495.8</v>
      </c>
      <c r="N73" s="33"/>
      <c r="O73" s="33">
        <f>M73/K73*100</f>
        <v>152.5</v>
      </c>
      <c r="P73" s="65"/>
      <c r="Q73" s="72"/>
    </row>
    <row r="74" spans="1:17" s="14" customFormat="1" ht="15" customHeight="1">
      <c r="A74" s="102"/>
      <c r="B74" s="15" t="s">
        <v>44</v>
      </c>
      <c r="C74" s="9">
        <v>381</v>
      </c>
      <c r="D74" s="9" t="s">
        <v>45</v>
      </c>
      <c r="E74" s="10"/>
      <c r="F74" s="13"/>
      <c r="G74" s="11"/>
      <c r="H74" s="13"/>
      <c r="I74" s="12"/>
      <c r="J74" s="13">
        <v>1500</v>
      </c>
      <c r="K74" s="12"/>
      <c r="L74" s="13">
        <v>1499.565</v>
      </c>
      <c r="M74" s="66"/>
      <c r="N74" s="33"/>
      <c r="O74" s="33"/>
      <c r="P74" s="65"/>
      <c r="Q74" s="72"/>
    </row>
    <row r="75" spans="1:17" s="14" customFormat="1" ht="15" customHeight="1">
      <c r="A75" s="10">
        <v>9</v>
      </c>
      <c r="B75" s="15" t="s">
        <v>46</v>
      </c>
      <c r="C75" s="9">
        <v>390</v>
      </c>
      <c r="D75" s="9" t="s">
        <v>47</v>
      </c>
      <c r="E75" s="10"/>
      <c r="F75" s="13"/>
      <c r="G75" s="11"/>
      <c r="H75" s="13"/>
      <c r="I75" s="12"/>
      <c r="J75" s="13"/>
      <c r="K75" s="12"/>
      <c r="L75" s="13"/>
      <c r="M75" s="66"/>
      <c r="N75" s="33"/>
      <c r="O75" s="33"/>
      <c r="P75" s="65"/>
      <c r="Q75" s="72"/>
    </row>
    <row r="76" spans="1:17" s="14" customFormat="1" ht="24" customHeight="1">
      <c r="A76" s="10">
        <v>8</v>
      </c>
      <c r="B76" s="15" t="s">
        <v>48</v>
      </c>
      <c r="C76" s="9">
        <v>400</v>
      </c>
      <c r="D76" s="9" t="s">
        <v>107</v>
      </c>
      <c r="E76" s="60"/>
      <c r="F76" s="61"/>
      <c r="G76" s="63"/>
      <c r="H76" s="13"/>
      <c r="I76" s="12"/>
      <c r="J76" s="13">
        <v>20</v>
      </c>
      <c r="K76" s="12">
        <v>645</v>
      </c>
      <c r="L76" s="13">
        <v>39.7</v>
      </c>
      <c r="M76" s="66">
        <v>513.5</v>
      </c>
      <c r="N76" s="33">
        <f>L76/J76*100</f>
        <v>198.5</v>
      </c>
      <c r="O76" s="33">
        <f>M76/K76*100</f>
        <v>79.6</v>
      </c>
      <c r="P76" s="65">
        <f>M76/L76*1000</f>
        <v>12934.51</v>
      </c>
      <c r="Q76" s="39">
        <f>K76/J76*1000</f>
        <v>32250</v>
      </c>
    </row>
    <row r="77" spans="1:17" s="14" customFormat="1" ht="15.75" customHeight="1">
      <c r="A77" s="10">
        <v>11</v>
      </c>
      <c r="B77" s="15" t="s">
        <v>26</v>
      </c>
      <c r="C77" s="9">
        <v>410</v>
      </c>
      <c r="D77" s="9" t="s">
        <v>10</v>
      </c>
      <c r="E77" s="13"/>
      <c r="F77" s="13"/>
      <c r="G77" s="11"/>
      <c r="H77" s="13"/>
      <c r="I77" s="12"/>
      <c r="J77" s="13"/>
      <c r="K77" s="13"/>
      <c r="L77" s="13"/>
      <c r="M77" s="13"/>
      <c r="N77" s="31"/>
      <c r="O77" s="33" t="e">
        <f>M77/K77*100</f>
        <v>#DIV/0!</v>
      </c>
      <c r="P77" s="31"/>
      <c r="Q77" s="31"/>
    </row>
    <row r="78" spans="1:17" s="14" customFormat="1" ht="15" customHeight="1">
      <c r="A78" s="107" t="s">
        <v>49</v>
      </c>
      <c r="B78" s="107"/>
      <c r="C78" s="9">
        <v>420</v>
      </c>
      <c r="D78" s="38"/>
      <c r="E78" s="19"/>
      <c r="F78" s="19"/>
      <c r="G78" s="34">
        <f>G59+G61+G62+G63+G64+G65+G67+G73+G75+G76+G74+G77</f>
        <v>0</v>
      </c>
      <c r="H78" s="19"/>
      <c r="I78" s="47">
        <f>G78</f>
        <v>0</v>
      </c>
      <c r="J78" s="19"/>
      <c r="K78" s="47">
        <f>K59+K62+K63+K64+K65+K67+K73+K75+K76</f>
        <v>4363.8</v>
      </c>
      <c r="L78" s="13"/>
      <c r="M78" s="47">
        <f>M59+M62+M63+M64+M65+M67+M73+M75+M76</f>
        <v>5206.4</v>
      </c>
      <c r="N78" s="31"/>
      <c r="O78" s="33">
        <f>M78/K78*100</f>
        <v>119.3</v>
      </c>
      <c r="P78" s="31"/>
      <c r="Q78" s="31"/>
    </row>
    <row r="79" spans="1:17" s="4" customFormat="1" ht="13.5" customHeight="1">
      <c r="A79" s="107" t="s">
        <v>0</v>
      </c>
      <c r="B79" s="107" t="s">
        <v>1</v>
      </c>
      <c r="C79" s="40" t="s">
        <v>2</v>
      </c>
      <c r="D79" s="40" t="s">
        <v>4</v>
      </c>
      <c r="E79" s="108" t="s">
        <v>169</v>
      </c>
      <c r="F79" s="108"/>
      <c r="G79" s="108"/>
      <c r="H79" s="108" t="s">
        <v>117</v>
      </c>
      <c r="I79" s="108"/>
      <c r="J79" s="109" t="s">
        <v>179</v>
      </c>
      <c r="K79" s="110"/>
      <c r="L79" s="109" t="s">
        <v>181</v>
      </c>
      <c r="M79" s="110"/>
      <c r="N79" s="103" t="s">
        <v>164</v>
      </c>
      <c r="O79" s="103"/>
      <c r="P79" s="124" t="s">
        <v>167</v>
      </c>
      <c r="Q79" s="48"/>
    </row>
    <row r="80" spans="1:17" s="4" customFormat="1" ht="34.5" customHeight="1">
      <c r="A80" s="107"/>
      <c r="B80" s="107"/>
      <c r="C80" s="40" t="s">
        <v>3</v>
      </c>
      <c r="D80" s="40" t="s">
        <v>5</v>
      </c>
      <c r="E80" s="37" t="s">
        <v>108</v>
      </c>
      <c r="F80" s="41" t="s">
        <v>109</v>
      </c>
      <c r="G80" s="37" t="s">
        <v>111</v>
      </c>
      <c r="H80" s="41" t="s">
        <v>113</v>
      </c>
      <c r="I80" s="41" t="s">
        <v>115</v>
      </c>
      <c r="J80" s="111"/>
      <c r="K80" s="112"/>
      <c r="L80" s="111"/>
      <c r="M80" s="112"/>
      <c r="N80" s="103"/>
      <c r="O80" s="103"/>
      <c r="P80" s="124"/>
      <c r="Q80" s="48"/>
    </row>
    <row r="81" spans="1:17" s="4" customFormat="1" ht="12" customHeight="1">
      <c r="A81" s="107"/>
      <c r="B81" s="107"/>
      <c r="C81" s="40"/>
      <c r="D81" s="40"/>
      <c r="E81" s="37"/>
      <c r="F81" s="41" t="s">
        <v>110</v>
      </c>
      <c r="G81" s="37" t="s">
        <v>112</v>
      </c>
      <c r="H81" s="41" t="s">
        <v>114</v>
      </c>
      <c r="I81" s="41" t="s">
        <v>116</v>
      </c>
      <c r="J81" s="41" t="s">
        <v>6</v>
      </c>
      <c r="K81" s="41" t="s">
        <v>7</v>
      </c>
      <c r="L81" s="41" t="s">
        <v>6</v>
      </c>
      <c r="M81" s="41" t="s">
        <v>7</v>
      </c>
      <c r="N81" s="104" t="s">
        <v>6</v>
      </c>
      <c r="O81" s="104" t="s">
        <v>7</v>
      </c>
      <c r="P81" s="76" t="s">
        <v>47</v>
      </c>
      <c r="Q81" s="48"/>
    </row>
    <row r="82" spans="1:17" s="4" customFormat="1" ht="13.5" customHeight="1">
      <c r="A82" s="107"/>
      <c r="B82" s="107"/>
      <c r="C82" s="42"/>
      <c r="D82" s="42"/>
      <c r="E82" s="37"/>
      <c r="F82" s="41" t="s">
        <v>47</v>
      </c>
      <c r="G82" s="37" t="s">
        <v>47</v>
      </c>
      <c r="H82" s="41"/>
      <c r="I82" s="41"/>
      <c r="J82" s="41"/>
      <c r="K82" s="41"/>
      <c r="L82" s="37"/>
      <c r="M82" s="48"/>
      <c r="N82" s="104"/>
      <c r="O82" s="104"/>
      <c r="P82" s="76"/>
      <c r="Q82" s="48"/>
    </row>
    <row r="83" spans="1:17" s="14" customFormat="1" ht="15" customHeight="1">
      <c r="A83" s="107" t="s">
        <v>50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31"/>
      <c r="Q83" s="31"/>
    </row>
    <row r="84" spans="1:17" s="14" customFormat="1" ht="30" customHeight="1">
      <c r="A84" s="10">
        <v>1</v>
      </c>
      <c r="B84" s="15" t="s">
        <v>51</v>
      </c>
      <c r="C84" s="9">
        <v>430</v>
      </c>
      <c r="D84" s="9" t="s">
        <v>52</v>
      </c>
      <c r="E84" s="10"/>
      <c r="F84" s="13"/>
      <c r="G84" s="11"/>
      <c r="H84" s="13"/>
      <c r="I84" s="12"/>
      <c r="J84" s="13"/>
      <c r="K84" s="13"/>
      <c r="L84" s="13"/>
      <c r="M84" s="13"/>
      <c r="N84" s="31"/>
      <c r="O84" s="31"/>
      <c r="P84" s="31"/>
      <c r="Q84" s="31"/>
    </row>
    <row r="85" spans="1:17" s="14" customFormat="1" ht="15" customHeight="1">
      <c r="A85" s="10">
        <v>1</v>
      </c>
      <c r="B85" s="15" t="s">
        <v>53</v>
      </c>
      <c r="C85" s="9">
        <v>460</v>
      </c>
      <c r="D85" s="9" t="s">
        <v>52</v>
      </c>
      <c r="E85" s="13"/>
      <c r="F85" s="13"/>
      <c r="G85" s="11"/>
      <c r="H85" s="13"/>
      <c r="I85" s="12"/>
      <c r="J85" s="13">
        <v>20</v>
      </c>
      <c r="K85" s="13">
        <v>2.5</v>
      </c>
      <c r="L85" s="13">
        <v>20</v>
      </c>
      <c r="M85" s="13">
        <v>3.7</v>
      </c>
      <c r="N85" s="33">
        <f>L85/J85*100</f>
        <v>100</v>
      </c>
      <c r="O85" s="33">
        <f>M85/K85*100</f>
        <v>148</v>
      </c>
      <c r="P85" s="65">
        <f>M85/L85*1000</f>
        <v>185</v>
      </c>
      <c r="Q85" s="39">
        <f>K85/J85*1000</f>
        <v>125</v>
      </c>
    </row>
    <row r="86" spans="1:17" s="14" customFormat="1" ht="32.25" customHeight="1">
      <c r="A86" s="10">
        <v>2</v>
      </c>
      <c r="B86" s="15" t="s">
        <v>173</v>
      </c>
      <c r="C86" s="9">
        <v>470</v>
      </c>
      <c r="D86" s="9" t="s">
        <v>52</v>
      </c>
      <c r="E86" s="13"/>
      <c r="F86" s="13"/>
      <c r="G86" s="11"/>
      <c r="H86" s="13"/>
      <c r="I86" s="12"/>
      <c r="J86" s="13">
        <v>60</v>
      </c>
      <c r="K86" s="13">
        <v>6.5</v>
      </c>
      <c r="L86" s="13">
        <v>61</v>
      </c>
      <c r="M86" s="13">
        <v>9</v>
      </c>
      <c r="N86" s="33">
        <f>L86/J86*100</f>
        <v>101.7</v>
      </c>
      <c r="O86" s="33">
        <f>M86/K86*100</f>
        <v>138.5</v>
      </c>
      <c r="P86" s="65">
        <f>M86/L86*1000</f>
        <v>147.54</v>
      </c>
      <c r="Q86" s="39">
        <f>K86/J86*1000</f>
        <v>108.333333333333</v>
      </c>
    </row>
    <row r="87" spans="1:17" s="14" customFormat="1" ht="15" customHeight="1">
      <c r="A87" s="10">
        <v>3</v>
      </c>
      <c r="B87" s="15" t="s">
        <v>26</v>
      </c>
      <c r="C87" s="9">
        <v>530</v>
      </c>
      <c r="D87" s="9" t="s">
        <v>10</v>
      </c>
      <c r="E87" s="13"/>
      <c r="F87" s="13"/>
      <c r="G87" s="63"/>
      <c r="H87" s="13"/>
      <c r="I87" s="12"/>
      <c r="J87" s="13"/>
      <c r="K87" s="13">
        <v>180</v>
      </c>
      <c r="L87" s="13"/>
      <c r="M87" s="13">
        <v>134.1</v>
      </c>
      <c r="N87" s="31"/>
      <c r="O87" s="33">
        <f>M87/K87*100</f>
        <v>74.5</v>
      </c>
      <c r="P87" s="31"/>
      <c r="Q87" s="31"/>
    </row>
    <row r="88" spans="1:17" s="14" customFormat="1" ht="17.25" customHeight="1">
      <c r="A88" s="99" t="s">
        <v>57</v>
      </c>
      <c r="B88" s="101"/>
      <c r="C88" s="9">
        <v>540</v>
      </c>
      <c r="D88" s="38"/>
      <c r="E88" s="19"/>
      <c r="F88" s="19"/>
      <c r="G88" s="47">
        <f>SUM(G84:G87)</f>
        <v>0</v>
      </c>
      <c r="H88" s="19"/>
      <c r="I88" s="47">
        <f>G88</f>
        <v>0</v>
      </c>
      <c r="J88" s="19"/>
      <c r="K88" s="47">
        <f>SUM(K84:K87)</f>
        <v>189</v>
      </c>
      <c r="L88" s="13"/>
      <c r="M88" s="47">
        <f>SUM(M84:M87)</f>
        <v>146.8</v>
      </c>
      <c r="N88" s="31"/>
      <c r="O88" s="33">
        <f>M88/K88*100</f>
        <v>77.7</v>
      </c>
      <c r="P88" s="31"/>
      <c r="Q88" s="31"/>
    </row>
    <row r="89" spans="1:17" s="14" customFormat="1" ht="15" customHeight="1">
      <c r="A89" s="99" t="s">
        <v>58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1"/>
      <c r="P89" s="31"/>
      <c r="Q89" s="31"/>
    </row>
    <row r="90" spans="1:17" s="14" customFormat="1" ht="15" customHeight="1">
      <c r="A90" s="10">
        <v>1</v>
      </c>
      <c r="B90" s="15" t="s">
        <v>59</v>
      </c>
      <c r="C90" s="9">
        <v>550</v>
      </c>
      <c r="D90" s="9" t="s">
        <v>9</v>
      </c>
      <c r="E90" s="60"/>
      <c r="F90" s="64"/>
      <c r="G90" s="63"/>
      <c r="H90" s="13"/>
      <c r="I90" s="12"/>
      <c r="J90" s="1">
        <v>1500</v>
      </c>
      <c r="K90" s="1">
        <v>15</v>
      </c>
      <c r="L90" s="13">
        <v>6506</v>
      </c>
      <c r="M90" s="13">
        <v>82.2</v>
      </c>
      <c r="N90" s="33">
        <f>L90/J90*100</f>
        <v>433.7</v>
      </c>
      <c r="O90" s="33">
        <f>M90/K90*100</f>
        <v>548</v>
      </c>
      <c r="P90" s="65">
        <f>M90/L90*1000</f>
        <v>12.63</v>
      </c>
      <c r="Q90" s="31"/>
    </row>
    <row r="91" spans="1:17" s="14" customFormat="1" ht="15" customHeight="1">
      <c r="A91" s="10">
        <v>2</v>
      </c>
      <c r="B91" s="15" t="s">
        <v>60</v>
      </c>
      <c r="C91" s="9">
        <v>560</v>
      </c>
      <c r="D91" s="9" t="s">
        <v>10</v>
      </c>
      <c r="E91" s="64"/>
      <c r="F91" s="64"/>
      <c r="G91" s="63"/>
      <c r="H91" s="13"/>
      <c r="I91" s="12"/>
      <c r="J91" s="1"/>
      <c r="K91" s="1"/>
      <c r="L91" s="1"/>
      <c r="M91" s="1"/>
      <c r="N91" s="33"/>
      <c r="O91" s="33"/>
      <c r="P91" s="31"/>
      <c r="Q91" s="31"/>
    </row>
    <row r="92" spans="1:17" s="14" customFormat="1" ht="15" customHeight="1">
      <c r="A92" s="102">
        <v>3</v>
      </c>
      <c r="B92" s="15" t="s">
        <v>61</v>
      </c>
      <c r="C92" s="9">
        <v>570</v>
      </c>
      <c r="D92" s="9" t="s">
        <v>9</v>
      </c>
      <c r="E92" s="60"/>
      <c r="F92" s="64"/>
      <c r="G92" s="63"/>
      <c r="H92" s="12"/>
      <c r="I92" s="12"/>
      <c r="J92" s="1"/>
      <c r="K92" s="12">
        <v>8</v>
      </c>
      <c r="L92" s="13"/>
      <c r="M92" s="13">
        <v>18.3</v>
      </c>
      <c r="N92" s="33"/>
      <c r="O92" s="33"/>
      <c r="P92" s="31"/>
      <c r="Q92" s="31"/>
    </row>
    <row r="93" spans="1:17" s="14" customFormat="1" ht="15" customHeight="1">
      <c r="A93" s="102"/>
      <c r="B93" s="15" t="s">
        <v>62</v>
      </c>
      <c r="C93" s="9">
        <v>571</v>
      </c>
      <c r="D93" s="9" t="s">
        <v>9</v>
      </c>
      <c r="E93" s="60"/>
      <c r="F93" s="64"/>
      <c r="G93" s="63"/>
      <c r="H93" s="12"/>
      <c r="I93" s="12"/>
      <c r="J93" s="1"/>
      <c r="K93" s="12"/>
      <c r="L93" s="1"/>
      <c r="M93" s="1"/>
      <c r="N93" s="33"/>
      <c r="O93" s="33"/>
      <c r="P93" s="31"/>
      <c r="Q93" s="31"/>
    </row>
    <row r="94" spans="1:17" s="14" customFormat="1" ht="15" customHeight="1">
      <c r="A94" s="102"/>
      <c r="B94" s="15" t="s">
        <v>106</v>
      </c>
      <c r="C94" s="9">
        <v>572</v>
      </c>
      <c r="D94" s="9" t="s">
        <v>9</v>
      </c>
      <c r="E94" s="60"/>
      <c r="F94" s="64"/>
      <c r="G94" s="63"/>
      <c r="H94" s="13"/>
      <c r="I94" s="12"/>
      <c r="J94" s="13">
        <v>1200</v>
      </c>
      <c r="K94" s="12">
        <v>8</v>
      </c>
      <c r="L94" s="13">
        <v>1262</v>
      </c>
      <c r="M94" s="13">
        <v>18.3</v>
      </c>
      <c r="N94" s="33"/>
      <c r="O94" s="33"/>
      <c r="P94" s="65">
        <f>M94/L94*1000</f>
        <v>14.5</v>
      </c>
      <c r="Q94" s="31"/>
    </row>
    <row r="95" spans="1:17" s="14" customFormat="1" ht="15" customHeight="1">
      <c r="A95" s="10">
        <v>4</v>
      </c>
      <c r="B95" s="15" t="s">
        <v>63</v>
      </c>
      <c r="C95" s="9">
        <v>580</v>
      </c>
      <c r="D95" s="9" t="s">
        <v>41</v>
      </c>
      <c r="E95" s="60"/>
      <c r="F95" s="64"/>
      <c r="G95" s="63"/>
      <c r="H95" s="13"/>
      <c r="I95" s="12"/>
      <c r="J95" s="1"/>
      <c r="K95" s="1"/>
      <c r="L95" s="1"/>
      <c r="M95" s="1"/>
      <c r="N95" s="31"/>
      <c r="O95" s="31"/>
      <c r="P95" s="31"/>
      <c r="Q95" s="31"/>
    </row>
    <row r="96" spans="1:17" s="14" customFormat="1" ht="15" customHeight="1">
      <c r="A96" s="10">
        <v>5</v>
      </c>
      <c r="B96" s="15" t="s">
        <v>64</v>
      </c>
      <c r="C96" s="9">
        <v>590</v>
      </c>
      <c r="D96" s="9" t="s">
        <v>65</v>
      </c>
      <c r="E96" s="60"/>
      <c r="F96" s="64"/>
      <c r="G96" s="63"/>
      <c r="H96" s="13"/>
      <c r="I96" s="12"/>
      <c r="J96" s="1"/>
      <c r="K96" s="1"/>
      <c r="L96" s="1"/>
      <c r="M96" s="1"/>
      <c r="N96" s="31"/>
      <c r="O96" s="31"/>
      <c r="P96" s="31"/>
      <c r="Q96" s="31"/>
    </row>
    <row r="97" spans="1:17" s="14" customFormat="1" ht="15" customHeight="1">
      <c r="A97" s="10">
        <v>6</v>
      </c>
      <c r="B97" s="15" t="s">
        <v>26</v>
      </c>
      <c r="C97" s="9">
        <v>600</v>
      </c>
      <c r="D97" s="9" t="s">
        <v>10</v>
      </c>
      <c r="E97" s="64"/>
      <c r="F97" s="64"/>
      <c r="G97" s="63"/>
      <c r="H97" s="12"/>
      <c r="I97" s="12"/>
      <c r="J97" s="1"/>
      <c r="K97" s="12"/>
      <c r="L97" s="1"/>
      <c r="M97" s="1"/>
      <c r="N97" s="31"/>
      <c r="O97" s="31"/>
      <c r="P97" s="31"/>
      <c r="Q97" s="31"/>
    </row>
    <row r="98" spans="1:17" s="14" customFormat="1" ht="15" customHeight="1">
      <c r="A98" s="99" t="s">
        <v>66</v>
      </c>
      <c r="B98" s="101"/>
      <c r="C98" s="9">
        <v>610</v>
      </c>
      <c r="D98" s="38"/>
      <c r="E98" s="61"/>
      <c r="F98" s="61"/>
      <c r="G98" s="62">
        <f>G90+G91+G92+G95+G96+G97</f>
        <v>0</v>
      </c>
      <c r="H98" s="47">
        <f>H90+H91+H92+H95+H96+H97</f>
        <v>0</v>
      </c>
      <c r="I98" s="12">
        <f>G98-H98</f>
        <v>0</v>
      </c>
      <c r="J98" s="19"/>
      <c r="K98" s="47">
        <f>K90+K91+K92+K95+K96+K97</f>
        <v>23</v>
      </c>
      <c r="L98" s="13"/>
      <c r="M98" s="47">
        <f>M90+M91+M92+M95+M96+M97</f>
        <v>100.5</v>
      </c>
      <c r="N98" s="31"/>
      <c r="O98" s="33"/>
      <c r="P98" s="31"/>
      <c r="Q98" s="31"/>
    </row>
    <row r="99" spans="1:17" s="14" customFormat="1" ht="15" customHeight="1">
      <c r="A99" s="99" t="s">
        <v>67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  <c r="P99" s="31"/>
      <c r="Q99" s="31"/>
    </row>
    <row r="100" spans="1:17" s="14" customFormat="1" ht="15" customHeight="1">
      <c r="A100" s="10">
        <v>1</v>
      </c>
      <c r="B100" s="15" t="s">
        <v>68</v>
      </c>
      <c r="C100" s="9">
        <v>620</v>
      </c>
      <c r="D100" s="9" t="s">
        <v>9</v>
      </c>
      <c r="E100" s="10"/>
      <c r="F100" s="1"/>
      <c r="G100" s="11"/>
      <c r="H100" s="1"/>
      <c r="I100" s="12"/>
      <c r="J100" s="13"/>
      <c r="K100" s="13">
        <v>20.8</v>
      </c>
      <c r="L100" s="13"/>
      <c r="M100" s="13">
        <v>17.4</v>
      </c>
      <c r="N100" s="26"/>
      <c r="O100" s="46"/>
      <c r="P100" s="31"/>
      <c r="Q100" s="31"/>
    </row>
    <row r="101" spans="1:17" s="14" customFormat="1" ht="15" customHeight="1">
      <c r="A101" s="10">
        <v>2</v>
      </c>
      <c r="B101" s="15" t="s">
        <v>69</v>
      </c>
      <c r="C101" s="9">
        <v>630</v>
      </c>
      <c r="D101" s="9" t="s">
        <v>10</v>
      </c>
      <c r="E101" s="1"/>
      <c r="F101" s="1"/>
      <c r="G101" s="63"/>
      <c r="H101" s="1"/>
      <c r="I101" s="12"/>
      <c r="J101" s="13"/>
      <c r="K101" s="13">
        <v>100</v>
      </c>
      <c r="L101" s="13"/>
      <c r="M101" s="13">
        <v>64</v>
      </c>
      <c r="N101" s="73"/>
      <c r="O101" s="33">
        <f>M101/K101*100</f>
        <v>64</v>
      </c>
      <c r="P101" s="65"/>
      <c r="Q101" s="31"/>
    </row>
    <row r="102" spans="1:17" s="14" customFormat="1" ht="15" customHeight="1">
      <c r="A102" s="10">
        <v>3</v>
      </c>
      <c r="B102" s="15" t="s">
        <v>70</v>
      </c>
      <c r="C102" s="9">
        <v>640</v>
      </c>
      <c r="D102" s="9" t="s">
        <v>10</v>
      </c>
      <c r="E102" s="1"/>
      <c r="F102" s="1"/>
      <c r="G102" s="63"/>
      <c r="H102" s="1"/>
      <c r="I102" s="12"/>
      <c r="J102" s="13"/>
      <c r="K102" s="13"/>
      <c r="L102" s="13"/>
      <c r="M102" s="13"/>
      <c r="N102" s="26"/>
      <c r="O102" s="46"/>
      <c r="P102" s="31"/>
      <c r="Q102" s="31"/>
    </row>
    <row r="103" spans="1:17" s="14" customFormat="1" ht="15.75">
      <c r="A103" s="10">
        <v>4</v>
      </c>
      <c r="B103" s="15" t="s">
        <v>133</v>
      </c>
      <c r="C103" s="9">
        <v>650</v>
      </c>
      <c r="D103" s="9" t="s">
        <v>10</v>
      </c>
      <c r="E103" s="1"/>
      <c r="F103" s="1"/>
      <c r="G103" s="63"/>
      <c r="H103" s="1"/>
      <c r="I103" s="12"/>
      <c r="J103" s="13"/>
      <c r="K103" s="12">
        <v>190</v>
      </c>
      <c r="L103" s="13"/>
      <c r="M103" s="13">
        <v>184.1</v>
      </c>
      <c r="N103" s="73"/>
      <c r="O103" s="33">
        <f>M103/K103*100</f>
        <v>96.9</v>
      </c>
      <c r="P103" s="65"/>
      <c r="Q103" s="31"/>
    </row>
    <row r="104" spans="1:17" s="14" customFormat="1" ht="15.75">
      <c r="A104" s="10">
        <v>5</v>
      </c>
      <c r="B104" s="15" t="s">
        <v>26</v>
      </c>
      <c r="C104" s="9">
        <v>660</v>
      </c>
      <c r="D104" s="9" t="s">
        <v>10</v>
      </c>
      <c r="E104" s="1"/>
      <c r="F104" s="1"/>
      <c r="G104" s="63"/>
      <c r="H104" s="1"/>
      <c r="I104" s="12"/>
      <c r="J104" s="13"/>
      <c r="K104" s="13"/>
      <c r="L104" s="13"/>
      <c r="M104" s="13"/>
      <c r="N104" s="26"/>
      <c r="O104" s="46"/>
      <c r="P104" s="31"/>
      <c r="Q104" s="31"/>
    </row>
    <row r="105" spans="1:17" s="14" customFormat="1" ht="13.5" customHeight="1">
      <c r="A105" s="99" t="s">
        <v>71</v>
      </c>
      <c r="B105" s="101"/>
      <c r="C105" s="9">
        <v>670</v>
      </c>
      <c r="D105" s="38"/>
      <c r="E105" s="19"/>
      <c r="F105" s="19"/>
      <c r="G105" s="62"/>
      <c r="H105" s="19"/>
      <c r="I105" s="47">
        <f>G105</f>
        <v>0</v>
      </c>
      <c r="J105" s="19"/>
      <c r="K105" s="47">
        <f>SUM(K100:K104)</f>
        <v>310.8</v>
      </c>
      <c r="L105" s="13"/>
      <c r="M105" s="47">
        <f>SUM(M100:M104)</f>
        <v>265.5</v>
      </c>
      <c r="N105" s="31"/>
      <c r="O105" s="49">
        <f>M105/K105*100</f>
        <v>85.4247104247104</v>
      </c>
      <c r="P105" s="31"/>
      <c r="Q105" s="31"/>
    </row>
    <row r="106" spans="1:17" s="14" customFormat="1" ht="15.75">
      <c r="A106" s="114" t="s">
        <v>154</v>
      </c>
      <c r="B106" s="116"/>
      <c r="C106" s="9"/>
      <c r="D106" s="38"/>
      <c r="E106" s="19"/>
      <c r="F106" s="19"/>
      <c r="G106" s="63"/>
      <c r="H106" s="47"/>
      <c r="I106" s="47"/>
      <c r="J106" s="19"/>
      <c r="K106" s="47">
        <v>6500</v>
      </c>
      <c r="L106" s="13"/>
      <c r="M106" s="47">
        <v>8313.5</v>
      </c>
      <c r="N106" s="31"/>
      <c r="O106" s="33">
        <f>M106/K106*100</f>
        <v>127.9</v>
      </c>
      <c r="P106" s="31"/>
      <c r="Q106" s="31"/>
    </row>
    <row r="107" spans="1:17" s="14" customFormat="1" ht="15" customHeight="1">
      <c r="A107" s="114" t="s">
        <v>165</v>
      </c>
      <c r="B107" s="116"/>
      <c r="C107" s="9">
        <v>680</v>
      </c>
      <c r="D107" s="38"/>
      <c r="E107" s="19"/>
      <c r="F107" s="19"/>
      <c r="G107" s="63"/>
      <c r="H107" s="19"/>
      <c r="I107" s="47"/>
      <c r="J107" s="47"/>
      <c r="K107" s="47">
        <v>4600</v>
      </c>
      <c r="L107" s="47"/>
      <c r="M107" s="47">
        <v>4503.7</v>
      </c>
      <c r="N107" s="31"/>
      <c r="O107" s="33">
        <f>M107/K107*100</f>
        <v>97.9</v>
      </c>
      <c r="P107" s="31"/>
      <c r="Q107" s="31"/>
    </row>
    <row r="108" spans="1:17" s="14" customFormat="1" ht="18.75" customHeight="1">
      <c r="A108" s="50" t="s">
        <v>160</v>
      </c>
      <c r="B108" s="36" t="s">
        <v>161</v>
      </c>
      <c r="C108" s="9"/>
      <c r="D108" s="38"/>
      <c r="E108" s="19"/>
      <c r="F108" s="19"/>
      <c r="G108" s="45"/>
      <c r="H108" s="34"/>
      <c r="I108" s="47"/>
      <c r="J108" s="47"/>
      <c r="K108" s="47"/>
      <c r="L108" s="47"/>
      <c r="M108" s="47"/>
      <c r="N108" s="31"/>
      <c r="O108" s="33"/>
      <c r="P108" s="31"/>
      <c r="Q108" s="31"/>
    </row>
    <row r="109" spans="1:17" s="16" customFormat="1" ht="16.5" customHeight="1">
      <c r="A109" s="89" t="s">
        <v>72</v>
      </c>
      <c r="B109" s="90"/>
      <c r="C109" s="88">
        <v>690</v>
      </c>
      <c r="D109" s="88"/>
      <c r="E109" s="76"/>
      <c r="F109" s="76"/>
      <c r="G109" s="113">
        <f>G18+G45+G57+G78+G88+G98+G105+G106+G107</f>
        <v>0</v>
      </c>
      <c r="H109" s="113">
        <f>H18+H45+H57+H78+H88+H98+H105+H106+H107</f>
        <v>0</v>
      </c>
      <c r="I109" s="113">
        <f>I18+I45+I57+I78+I88+I98+I105+I106+I107</f>
        <v>0</v>
      </c>
      <c r="J109" s="76"/>
      <c r="K109" s="123">
        <f>K10+K45+K57+K78+K88+K98+K105+K106+K107</f>
        <v>23360.6</v>
      </c>
      <c r="L109" s="76"/>
      <c r="M109" s="123">
        <f>M10+M45+M57+M78+M88+M98+M105+M106+M107</f>
        <v>28285.9</v>
      </c>
      <c r="N109" s="121"/>
      <c r="O109" s="122">
        <f>M109/K109*100</f>
        <v>121.1</v>
      </c>
      <c r="P109" s="26"/>
      <c r="Q109" s="26"/>
    </row>
    <row r="110" spans="1:17" s="16" customFormat="1" ht="16.5" customHeight="1">
      <c r="A110" s="89" t="s">
        <v>99</v>
      </c>
      <c r="B110" s="90"/>
      <c r="C110" s="88"/>
      <c r="D110" s="88"/>
      <c r="E110" s="76"/>
      <c r="F110" s="76"/>
      <c r="G110" s="113"/>
      <c r="H110" s="113"/>
      <c r="I110" s="113"/>
      <c r="J110" s="76"/>
      <c r="K110" s="123"/>
      <c r="L110" s="76"/>
      <c r="M110" s="123"/>
      <c r="N110" s="121"/>
      <c r="O110" s="122"/>
      <c r="P110" s="26"/>
      <c r="Q110" s="26"/>
    </row>
    <row r="111" spans="1:17" s="16" customFormat="1" ht="15.75" customHeight="1">
      <c r="A111" s="89" t="s">
        <v>100</v>
      </c>
      <c r="B111" s="90"/>
      <c r="C111" s="88"/>
      <c r="D111" s="88"/>
      <c r="E111" s="76"/>
      <c r="F111" s="76"/>
      <c r="G111" s="113"/>
      <c r="H111" s="113"/>
      <c r="I111" s="113"/>
      <c r="J111" s="76"/>
      <c r="K111" s="123"/>
      <c r="L111" s="76"/>
      <c r="M111" s="123"/>
      <c r="N111" s="121"/>
      <c r="O111" s="122"/>
      <c r="P111" s="26"/>
      <c r="Q111" s="26"/>
    </row>
    <row r="112" spans="1:17" s="4" customFormat="1" ht="13.5" customHeight="1">
      <c r="A112" s="107" t="s">
        <v>0</v>
      </c>
      <c r="B112" s="107" t="s">
        <v>1</v>
      </c>
      <c r="C112" s="40" t="s">
        <v>2</v>
      </c>
      <c r="D112" s="40" t="s">
        <v>4</v>
      </c>
      <c r="E112" s="108" t="s">
        <v>170</v>
      </c>
      <c r="F112" s="108"/>
      <c r="G112" s="108"/>
      <c r="H112" s="108" t="s">
        <v>117</v>
      </c>
      <c r="I112" s="108"/>
      <c r="J112" s="109" t="s">
        <v>179</v>
      </c>
      <c r="K112" s="110"/>
      <c r="L112" s="109" t="s">
        <v>181</v>
      </c>
      <c r="M112" s="110"/>
      <c r="N112" s="103" t="s">
        <v>164</v>
      </c>
      <c r="O112" s="103"/>
      <c r="P112" s="48"/>
      <c r="Q112" s="48"/>
    </row>
    <row r="113" spans="1:17" s="4" customFormat="1" ht="38.25" customHeight="1">
      <c r="A113" s="107"/>
      <c r="B113" s="107"/>
      <c r="C113" s="40" t="s">
        <v>3</v>
      </c>
      <c r="D113" s="40" t="s">
        <v>5</v>
      </c>
      <c r="E113" s="37" t="s">
        <v>108</v>
      </c>
      <c r="F113" s="41" t="s">
        <v>109</v>
      </c>
      <c r="G113" s="37" t="s">
        <v>111</v>
      </c>
      <c r="H113" s="41" t="s">
        <v>113</v>
      </c>
      <c r="I113" s="41" t="s">
        <v>115</v>
      </c>
      <c r="J113" s="111"/>
      <c r="K113" s="112"/>
      <c r="L113" s="111"/>
      <c r="M113" s="112"/>
      <c r="N113" s="103"/>
      <c r="O113" s="103"/>
      <c r="P113" s="48"/>
      <c r="Q113" s="48"/>
    </row>
    <row r="114" spans="1:17" s="4" customFormat="1" ht="13.5" customHeight="1">
      <c r="A114" s="107"/>
      <c r="B114" s="107"/>
      <c r="C114" s="40"/>
      <c r="D114" s="40"/>
      <c r="E114" s="37"/>
      <c r="F114" s="41" t="s">
        <v>110</v>
      </c>
      <c r="G114" s="37" t="s">
        <v>112</v>
      </c>
      <c r="H114" s="41" t="s">
        <v>114</v>
      </c>
      <c r="I114" s="41" t="s">
        <v>116</v>
      </c>
      <c r="J114" s="41" t="s">
        <v>6</v>
      </c>
      <c r="K114" s="41" t="s">
        <v>7</v>
      </c>
      <c r="L114" s="41" t="s">
        <v>6</v>
      </c>
      <c r="M114" s="41" t="s">
        <v>7</v>
      </c>
      <c r="N114" s="104" t="s">
        <v>6</v>
      </c>
      <c r="O114" s="104" t="s">
        <v>7</v>
      </c>
      <c r="P114" s="48"/>
      <c r="Q114" s="48"/>
    </row>
    <row r="115" spans="1:17" s="4" customFormat="1" ht="13.5" customHeight="1">
      <c r="A115" s="107"/>
      <c r="B115" s="107"/>
      <c r="C115" s="42"/>
      <c r="D115" s="42"/>
      <c r="E115" s="37"/>
      <c r="F115" s="41" t="s">
        <v>47</v>
      </c>
      <c r="G115" s="37" t="s">
        <v>47</v>
      </c>
      <c r="H115" s="41"/>
      <c r="I115" s="41"/>
      <c r="J115" s="41"/>
      <c r="K115" s="41"/>
      <c r="L115" s="37"/>
      <c r="M115" s="48"/>
      <c r="N115" s="104"/>
      <c r="O115" s="104"/>
      <c r="P115" s="48"/>
      <c r="Q115" s="48"/>
    </row>
    <row r="116" spans="1:17" s="16" customFormat="1" ht="16.5" customHeight="1">
      <c r="A116" s="89" t="s">
        <v>73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90"/>
      <c r="P116" s="26"/>
      <c r="Q116" s="26"/>
    </row>
    <row r="117" spans="1:17" s="14" customFormat="1" ht="15" customHeight="1">
      <c r="A117" s="99" t="s">
        <v>74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/>
      <c r="P117" s="31"/>
      <c r="Q117" s="31"/>
    </row>
    <row r="118" spans="1:17" s="14" customFormat="1" ht="12.75" customHeight="1">
      <c r="A118" s="118">
        <v>1</v>
      </c>
      <c r="B118" s="18" t="s">
        <v>75</v>
      </c>
      <c r="C118" s="9">
        <v>700</v>
      </c>
      <c r="D118" s="9" t="s">
        <v>9</v>
      </c>
      <c r="E118" s="60"/>
      <c r="F118" s="62"/>
      <c r="G118" s="63"/>
      <c r="H118" s="12"/>
      <c r="I118" s="12"/>
      <c r="J118" s="13">
        <v>25</v>
      </c>
      <c r="K118" s="12">
        <v>83.4</v>
      </c>
      <c r="L118" s="13">
        <v>25</v>
      </c>
      <c r="M118" s="12">
        <v>101.4</v>
      </c>
      <c r="N118" s="33">
        <f>L118/J118*100</f>
        <v>100</v>
      </c>
      <c r="O118" s="33">
        <f>M118/K118*100</f>
        <v>121.6</v>
      </c>
      <c r="P118" s="65">
        <f>M118/L118*1000</f>
        <v>4056</v>
      </c>
      <c r="Q118" s="65">
        <f>K118/J118*1000</f>
        <v>3336</v>
      </c>
    </row>
    <row r="119" spans="1:17" s="14" customFormat="1" ht="12.75" customHeight="1">
      <c r="A119" s="118"/>
      <c r="B119" s="18" t="s">
        <v>76</v>
      </c>
      <c r="C119" s="9">
        <v>701</v>
      </c>
      <c r="D119" s="9" t="s">
        <v>9</v>
      </c>
      <c r="E119" s="60"/>
      <c r="F119" s="62"/>
      <c r="G119" s="63"/>
      <c r="H119" s="12"/>
      <c r="I119" s="12"/>
      <c r="J119" s="13">
        <v>25</v>
      </c>
      <c r="K119" s="12">
        <v>83.4</v>
      </c>
      <c r="L119" s="13">
        <v>25</v>
      </c>
      <c r="M119" s="13">
        <v>101.4</v>
      </c>
      <c r="N119" s="33">
        <f>L119/J119*100</f>
        <v>100</v>
      </c>
      <c r="O119" s="33">
        <f>M119/K119*100</f>
        <v>121.6</v>
      </c>
      <c r="P119" s="65">
        <f>M119/L119*1000</f>
        <v>4056</v>
      </c>
      <c r="Q119" s="65">
        <f>K119/J119*1000</f>
        <v>3336</v>
      </c>
    </row>
    <row r="120" spans="1:17" s="14" customFormat="1" ht="12.75" customHeight="1">
      <c r="A120" s="17">
        <v>2</v>
      </c>
      <c r="B120" s="18" t="s">
        <v>36</v>
      </c>
      <c r="C120" s="9">
        <v>710</v>
      </c>
      <c r="D120" s="9" t="s">
        <v>9</v>
      </c>
      <c r="E120" s="60"/>
      <c r="F120" s="61"/>
      <c r="G120" s="63"/>
      <c r="H120" s="12"/>
      <c r="I120" s="12"/>
      <c r="J120" s="13"/>
      <c r="K120" s="13"/>
      <c r="L120" s="13"/>
      <c r="M120" s="13"/>
      <c r="N120" s="33"/>
      <c r="O120" s="33"/>
      <c r="P120" s="65"/>
      <c r="Q120" s="65"/>
    </row>
    <row r="121" spans="1:17" s="14" customFormat="1" ht="12.75" customHeight="1">
      <c r="A121" s="17">
        <v>3</v>
      </c>
      <c r="B121" s="18" t="s">
        <v>37</v>
      </c>
      <c r="C121" s="9">
        <v>720</v>
      </c>
      <c r="D121" s="9" t="s">
        <v>9</v>
      </c>
      <c r="E121" s="60"/>
      <c r="F121" s="62"/>
      <c r="G121" s="63"/>
      <c r="H121" s="12"/>
      <c r="I121" s="12"/>
      <c r="J121" s="13">
        <v>80</v>
      </c>
      <c r="K121" s="13">
        <v>43.8</v>
      </c>
      <c r="L121" s="13">
        <v>82.3</v>
      </c>
      <c r="M121" s="13">
        <v>120.5</v>
      </c>
      <c r="N121" s="33">
        <f aca="true" t="shared" si="8" ref="N121:O123">L121/J121*100</f>
        <v>102.9</v>
      </c>
      <c r="O121" s="33">
        <f t="shared" si="8"/>
        <v>275.1</v>
      </c>
      <c r="P121" s="65">
        <f>M121/L121*1000</f>
        <v>1464.16</v>
      </c>
      <c r="Q121" s="65">
        <f>K121/J121*1000</f>
        <v>547.5</v>
      </c>
    </row>
    <row r="122" spans="1:17" s="14" customFormat="1" ht="12.75" customHeight="1">
      <c r="A122" s="17">
        <v>4</v>
      </c>
      <c r="B122" s="18" t="s">
        <v>38</v>
      </c>
      <c r="C122" s="9">
        <v>730</v>
      </c>
      <c r="D122" s="9" t="s">
        <v>9</v>
      </c>
      <c r="E122" s="60"/>
      <c r="F122" s="62"/>
      <c r="G122" s="63"/>
      <c r="H122" s="12"/>
      <c r="I122" s="12"/>
      <c r="J122" s="13">
        <v>70</v>
      </c>
      <c r="K122" s="13">
        <v>43.2</v>
      </c>
      <c r="L122" s="13">
        <v>36.5</v>
      </c>
      <c r="M122" s="13">
        <v>24.9</v>
      </c>
      <c r="N122" s="33">
        <f t="shared" si="8"/>
        <v>52.1</v>
      </c>
      <c r="O122" s="33">
        <f t="shared" si="8"/>
        <v>57.6</v>
      </c>
      <c r="P122" s="65">
        <f>M122/L122*1000</f>
        <v>682.19</v>
      </c>
      <c r="Q122" s="65">
        <f>K122/J122*1000</f>
        <v>617.14</v>
      </c>
    </row>
    <row r="123" spans="1:17" s="14" customFormat="1" ht="12.75" customHeight="1">
      <c r="A123" s="118">
        <v>5</v>
      </c>
      <c r="B123" s="18" t="s">
        <v>39</v>
      </c>
      <c r="C123" s="9">
        <v>740</v>
      </c>
      <c r="D123" s="9" t="s">
        <v>9</v>
      </c>
      <c r="E123" s="60"/>
      <c r="F123" s="62"/>
      <c r="G123" s="63"/>
      <c r="H123" s="12"/>
      <c r="I123" s="12"/>
      <c r="J123" s="13">
        <v>25</v>
      </c>
      <c r="K123" s="12">
        <v>14.3</v>
      </c>
      <c r="L123" s="13">
        <v>22.3</v>
      </c>
      <c r="M123" s="12">
        <v>33.7</v>
      </c>
      <c r="N123" s="33">
        <f t="shared" si="8"/>
        <v>89.2</v>
      </c>
      <c r="O123" s="33">
        <f t="shared" si="8"/>
        <v>235.7</v>
      </c>
      <c r="P123" s="65">
        <f>M123/L123*1000</f>
        <v>1511.21</v>
      </c>
      <c r="Q123" s="65">
        <f>K123/J123*1000</f>
        <v>572</v>
      </c>
    </row>
    <row r="124" spans="1:17" s="14" customFormat="1" ht="12.75" customHeight="1">
      <c r="A124" s="118"/>
      <c r="B124" s="18" t="s">
        <v>77</v>
      </c>
      <c r="C124" s="9">
        <v>741</v>
      </c>
      <c r="D124" s="9" t="s">
        <v>9</v>
      </c>
      <c r="E124" s="60"/>
      <c r="F124" s="62"/>
      <c r="G124" s="63"/>
      <c r="H124" s="12"/>
      <c r="I124" s="12"/>
      <c r="J124" s="13"/>
      <c r="K124" s="13"/>
      <c r="L124" s="13"/>
      <c r="M124" s="13"/>
      <c r="N124" s="33"/>
      <c r="O124" s="33"/>
      <c r="P124" s="65"/>
      <c r="Q124" s="31"/>
    </row>
    <row r="125" spans="1:17" s="14" customFormat="1" ht="12.75" customHeight="1">
      <c r="A125" s="17">
        <v>6</v>
      </c>
      <c r="B125" s="18" t="s">
        <v>46</v>
      </c>
      <c r="C125" s="9">
        <v>750</v>
      </c>
      <c r="D125" s="9" t="s">
        <v>10</v>
      </c>
      <c r="E125" s="61"/>
      <c r="F125" s="61"/>
      <c r="G125" s="63"/>
      <c r="H125" s="12"/>
      <c r="I125" s="12"/>
      <c r="J125" s="13"/>
      <c r="K125" s="12"/>
      <c r="L125" s="13"/>
      <c r="M125" s="13"/>
      <c r="N125" s="33"/>
      <c r="O125" s="33"/>
      <c r="P125" s="65"/>
      <c r="Q125" s="31"/>
    </row>
    <row r="126" spans="1:17" s="14" customFormat="1" ht="12.75" customHeight="1">
      <c r="A126" s="17">
        <v>7</v>
      </c>
      <c r="B126" s="18" t="s">
        <v>78</v>
      </c>
      <c r="C126" s="9">
        <v>760</v>
      </c>
      <c r="D126" s="9" t="s">
        <v>9</v>
      </c>
      <c r="E126" s="60"/>
      <c r="F126" s="61"/>
      <c r="G126" s="63"/>
      <c r="H126" s="12"/>
      <c r="I126" s="12"/>
      <c r="J126" s="13"/>
      <c r="K126" s="13"/>
      <c r="L126" s="13"/>
      <c r="M126" s="13"/>
      <c r="N126" s="33"/>
      <c r="O126" s="33"/>
      <c r="P126" s="65"/>
      <c r="Q126" s="31"/>
    </row>
    <row r="127" spans="1:17" s="14" customFormat="1" ht="12.75" customHeight="1">
      <c r="A127" s="17">
        <v>8</v>
      </c>
      <c r="B127" s="18" t="s">
        <v>79</v>
      </c>
      <c r="C127" s="9">
        <v>770</v>
      </c>
      <c r="D127" s="9" t="s">
        <v>9</v>
      </c>
      <c r="E127" s="60"/>
      <c r="F127" s="61"/>
      <c r="G127" s="63"/>
      <c r="H127" s="12"/>
      <c r="I127" s="12"/>
      <c r="J127" s="13"/>
      <c r="K127" s="13"/>
      <c r="L127" s="13"/>
      <c r="M127" s="13"/>
      <c r="N127" s="33"/>
      <c r="O127" s="33"/>
      <c r="P127" s="65"/>
      <c r="Q127" s="31"/>
    </row>
    <row r="128" spans="1:17" s="14" customFormat="1" ht="12.75" customHeight="1">
      <c r="A128" s="17">
        <v>9</v>
      </c>
      <c r="B128" s="18" t="s">
        <v>26</v>
      </c>
      <c r="C128" s="9">
        <v>780</v>
      </c>
      <c r="D128" s="9" t="s">
        <v>10</v>
      </c>
      <c r="E128" s="61"/>
      <c r="F128" s="61"/>
      <c r="G128" s="63"/>
      <c r="H128" s="12"/>
      <c r="I128" s="12"/>
      <c r="J128" s="13"/>
      <c r="K128" s="12"/>
      <c r="L128" s="13"/>
      <c r="M128" s="13"/>
      <c r="N128" s="33"/>
      <c r="O128" s="33"/>
      <c r="P128" s="65"/>
      <c r="Q128" s="31"/>
    </row>
    <row r="129" spans="1:17" s="14" customFormat="1" ht="14.25" customHeight="1">
      <c r="A129" s="119" t="s">
        <v>80</v>
      </c>
      <c r="B129" s="120"/>
      <c r="C129" s="9">
        <v>790</v>
      </c>
      <c r="D129" s="38"/>
      <c r="E129" s="39"/>
      <c r="F129" s="39"/>
      <c r="G129" s="51"/>
      <c r="H129" s="51">
        <f>H118+H121+H123+H128+H125+H122</f>
        <v>0</v>
      </c>
      <c r="I129" s="51">
        <f>I118+I120+I121+I122+I123+I125+I126+I127+I128</f>
        <v>0</v>
      </c>
      <c r="J129" s="39"/>
      <c r="K129" s="51">
        <f>K118+K120+K121+K122+K123+K125+K126+K127+K128</f>
        <v>184.7</v>
      </c>
      <c r="L129" s="39"/>
      <c r="M129" s="51">
        <f>M118+M120+M121+M122+M123+M125+M126+M127+M128</f>
        <v>280.5</v>
      </c>
      <c r="N129" s="1"/>
      <c r="O129" s="33"/>
      <c r="P129" s="31"/>
      <c r="Q129" s="31"/>
    </row>
    <row r="130" spans="1:17" s="14" customFormat="1" ht="15.75" customHeight="1">
      <c r="A130" s="114" t="s">
        <v>81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6"/>
      <c r="N130" s="31"/>
      <c r="O130" s="46"/>
      <c r="P130" s="31"/>
      <c r="Q130" s="31"/>
    </row>
    <row r="131" spans="1:17" s="14" customFormat="1" ht="12.75" customHeight="1">
      <c r="A131" s="118">
        <v>1</v>
      </c>
      <c r="B131" s="18" t="s">
        <v>75</v>
      </c>
      <c r="C131" s="9">
        <v>800</v>
      </c>
      <c r="D131" s="9" t="s">
        <v>9</v>
      </c>
      <c r="E131" s="17"/>
      <c r="F131" s="1"/>
      <c r="G131" s="11"/>
      <c r="H131" s="13"/>
      <c r="I131" s="12"/>
      <c r="J131" s="13"/>
      <c r="K131" s="13"/>
      <c r="L131" s="13"/>
      <c r="M131" s="12"/>
      <c r="N131" s="31"/>
      <c r="O131" s="46"/>
      <c r="P131" s="31"/>
      <c r="Q131" s="31"/>
    </row>
    <row r="132" spans="1:17" s="14" customFormat="1" ht="12.75" customHeight="1">
      <c r="A132" s="118"/>
      <c r="B132" s="18" t="s">
        <v>76</v>
      </c>
      <c r="C132" s="9">
        <v>801</v>
      </c>
      <c r="D132" s="9" t="s">
        <v>9</v>
      </c>
      <c r="E132" s="17"/>
      <c r="F132" s="1"/>
      <c r="G132" s="11"/>
      <c r="H132" s="13"/>
      <c r="I132" s="12"/>
      <c r="J132" s="13"/>
      <c r="K132" s="13"/>
      <c r="L132" s="13"/>
      <c r="M132" s="13"/>
      <c r="N132" s="31"/>
      <c r="O132" s="46"/>
      <c r="P132" s="31"/>
      <c r="Q132" s="31"/>
    </row>
    <row r="133" spans="1:17" s="14" customFormat="1" ht="12.75" customHeight="1">
      <c r="A133" s="17">
        <v>2</v>
      </c>
      <c r="B133" s="18" t="s">
        <v>36</v>
      </c>
      <c r="C133" s="9">
        <v>810</v>
      </c>
      <c r="D133" s="9" t="s">
        <v>9</v>
      </c>
      <c r="E133" s="17"/>
      <c r="F133" s="1"/>
      <c r="G133" s="11"/>
      <c r="H133" s="13"/>
      <c r="I133" s="12"/>
      <c r="J133" s="13"/>
      <c r="K133" s="13"/>
      <c r="L133" s="13"/>
      <c r="M133" s="13"/>
      <c r="N133" s="31"/>
      <c r="O133" s="46"/>
      <c r="P133" s="31"/>
      <c r="Q133" s="31"/>
    </row>
    <row r="134" spans="1:17" s="14" customFormat="1" ht="12.75" customHeight="1">
      <c r="A134" s="17">
        <v>3</v>
      </c>
      <c r="B134" s="18" t="s">
        <v>37</v>
      </c>
      <c r="C134" s="9">
        <v>820</v>
      </c>
      <c r="D134" s="9" t="s">
        <v>9</v>
      </c>
      <c r="E134" s="17"/>
      <c r="F134" s="1"/>
      <c r="G134" s="11"/>
      <c r="H134" s="13"/>
      <c r="I134" s="12"/>
      <c r="J134" s="13"/>
      <c r="K134" s="13"/>
      <c r="L134" s="13"/>
      <c r="M134" s="13"/>
      <c r="N134" s="31"/>
      <c r="O134" s="46"/>
      <c r="P134" s="31"/>
      <c r="Q134" s="31"/>
    </row>
    <row r="135" spans="1:17" s="14" customFormat="1" ht="12.75" customHeight="1">
      <c r="A135" s="17">
        <v>4</v>
      </c>
      <c r="B135" s="18" t="s">
        <v>38</v>
      </c>
      <c r="C135" s="9">
        <v>830</v>
      </c>
      <c r="D135" s="9" t="s">
        <v>9</v>
      </c>
      <c r="E135" s="17"/>
      <c r="F135" s="1"/>
      <c r="G135" s="11"/>
      <c r="H135" s="13"/>
      <c r="I135" s="12"/>
      <c r="J135" s="13"/>
      <c r="K135" s="13"/>
      <c r="L135" s="13"/>
      <c r="M135" s="13"/>
      <c r="N135" s="31"/>
      <c r="O135" s="46"/>
      <c r="P135" s="31"/>
      <c r="Q135" s="31"/>
    </row>
    <row r="136" spans="1:17" s="14" customFormat="1" ht="12.75" customHeight="1">
      <c r="A136" s="118">
        <v>5</v>
      </c>
      <c r="B136" s="18" t="s">
        <v>39</v>
      </c>
      <c r="C136" s="9">
        <v>840</v>
      </c>
      <c r="D136" s="9" t="s">
        <v>9</v>
      </c>
      <c r="E136" s="17"/>
      <c r="F136" s="1"/>
      <c r="G136" s="11"/>
      <c r="H136" s="13"/>
      <c r="I136" s="12"/>
      <c r="J136" s="13"/>
      <c r="K136" s="13"/>
      <c r="L136" s="13"/>
      <c r="M136" s="13"/>
      <c r="N136" s="31"/>
      <c r="O136" s="46"/>
      <c r="P136" s="31"/>
      <c r="Q136" s="31"/>
    </row>
    <row r="137" spans="1:17" s="14" customFormat="1" ht="12.75" customHeight="1">
      <c r="A137" s="118"/>
      <c r="B137" s="18" t="s">
        <v>77</v>
      </c>
      <c r="C137" s="9">
        <v>841</v>
      </c>
      <c r="D137" s="9" t="s">
        <v>9</v>
      </c>
      <c r="E137" s="17"/>
      <c r="F137" s="1"/>
      <c r="G137" s="11"/>
      <c r="H137" s="13"/>
      <c r="I137" s="12"/>
      <c r="J137" s="13"/>
      <c r="K137" s="13"/>
      <c r="L137" s="13"/>
      <c r="M137" s="13"/>
      <c r="N137" s="31"/>
      <c r="O137" s="46"/>
      <c r="P137" s="31"/>
      <c r="Q137" s="31"/>
    </row>
    <row r="138" spans="1:17" s="14" customFormat="1" ht="12.75" customHeight="1">
      <c r="A138" s="17">
        <v>6</v>
      </c>
      <c r="B138" s="18" t="s">
        <v>46</v>
      </c>
      <c r="C138" s="9">
        <v>850</v>
      </c>
      <c r="D138" s="9" t="s">
        <v>10</v>
      </c>
      <c r="E138" s="1"/>
      <c r="F138" s="1"/>
      <c r="G138" s="11"/>
      <c r="H138" s="13"/>
      <c r="I138" s="12"/>
      <c r="J138" s="13"/>
      <c r="K138" s="13"/>
      <c r="L138" s="13"/>
      <c r="M138" s="13"/>
      <c r="N138" s="31"/>
      <c r="O138" s="46"/>
      <c r="P138" s="31"/>
      <c r="Q138" s="31"/>
    </row>
    <row r="139" spans="1:17" s="14" customFormat="1" ht="12.75" customHeight="1">
      <c r="A139" s="17">
        <v>7</v>
      </c>
      <c r="B139" s="18" t="s">
        <v>78</v>
      </c>
      <c r="C139" s="9">
        <v>860</v>
      </c>
      <c r="D139" s="9" t="s">
        <v>10</v>
      </c>
      <c r="E139" s="1"/>
      <c r="F139" s="1"/>
      <c r="G139" s="11"/>
      <c r="H139" s="13"/>
      <c r="I139" s="12"/>
      <c r="J139" s="13"/>
      <c r="K139" s="13"/>
      <c r="L139" s="13"/>
      <c r="M139" s="13"/>
      <c r="N139" s="31"/>
      <c r="O139" s="46"/>
      <c r="P139" s="31"/>
      <c r="Q139" s="31"/>
    </row>
    <row r="140" spans="1:17" s="14" customFormat="1" ht="12.75" customHeight="1">
      <c r="A140" s="17">
        <v>8</v>
      </c>
      <c r="B140" s="18" t="s">
        <v>79</v>
      </c>
      <c r="C140" s="9">
        <v>870</v>
      </c>
      <c r="D140" s="9" t="s">
        <v>9</v>
      </c>
      <c r="E140" s="17"/>
      <c r="F140" s="1"/>
      <c r="G140" s="11"/>
      <c r="H140" s="13"/>
      <c r="I140" s="12"/>
      <c r="J140" s="13"/>
      <c r="K140" s="13"/>
      <c r="L140" s="13"/>
      <c r="M140" s="13"/>
      <c r="N140" s="31"/>
      <c r="O140" s="46"/>
      <c r="P140" s="31"/>
      <c r="Q140" s="31"/>
    </row>
    <row r="141" spans="1:17" s="14" customFormat="1" ht="12.75" customHeight="1">
      <c r="A141" s="17">
        <v>9</v>
      </c>
      <c r="B141" s="18" t="s">
        <v>26</v>
      </c>
      <c r="C141" s="9">
        <v>880</v>
      </c>
      <c r="D141" s="9" t="s">
        <v>10</v>
      </c>
      <c r="E141" s="1"/>
      <c r="F141" s="1"/>
      <c r="G141" s="11"/>
      <c r="H141" s="13"/>
      <c r="I141" s="12"/>
      <c r="J141" s="13"/>
      <c r="K141" s="13"/>
      <c r="L141" s="13"/>
      <c r="M141" s="13"/>
      <c r="N141" s="31"/>
      <c r="O141" s="46"/>
      <c r="P141" s="31"/>
      <c r="Q141" s="31"/>
    </row>
    <row r="142" spans="1:17" s="14" customFormat="1" ht="14.25" customHeight="1">
      <c r="A142" s="119" t="s">
        <v>82</v>
      </c>
      <c r="B142" s="120"/>
      <c r="C142" s="9">
        <v>890</v>
      </c>
      <c r="D142" s="9"/>
      <c r="E142" s="39"/>
      <c r="F142" s="39"/>
      <c r="G142" s="51">
        <f>G131+G133+G134+G135+G136+G138+G139+G140+G141</f>
        <v>0</v>
      </c>
      <c r="H142" s="51"/>
      <c r="I142" s="51">
        <f>I131+I133+I134+I135+I136+I138+I139+I140+I141</f>
        <v>0</v>
      </c>
      <c r="J142" s="39"/>
      <c r="K142" s="51">
        <f>K131+K133+K134+K135+K136+K138+K139+K140+K141</f>
        <v>0</v>
      </c>
      <c r="L142" s="1"/>
      <c r="M142" s="51">
        <f>M131+M133+M134+M135+M136+M138+M139+M140+M141</f>
        <v>0</v>
      </c>
      <c r="N142" s="31"/>
      <c r="O142" s="46"/>
      <c r="P142" s="31"/>
      <c r="Q142" s="31"/>
    </row>
    <row r="143" spans="1:17" s="14" customFormat="1" ht="16.5" customHeight="1">
      <c r="A143" s="114" t="s">
        <v>83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6"/>
      <c r="N143" s="31"/>
      <c r="O143" s="46"/>
      <c r="P143" s="31"/>
      <c r="Q143" s="31"/>
    </row>
    <row r="144" spans="1:17" s="14" customFormat="1" ht="12.75" customHeight="1">
      <c r="A144" s="118">
        <v>1</v>
      </c>
      <c r="B144" s="18" t="s">
        <v>75</v>
      </c>
      <c r="C144" s="9">
        <v>900</v>
      </c>
      <c r="D144" s="9" t="s">
        <v>9</v>
      </c>
      <c r="E144" s="10"/>
      <c r="F144" s="13"/>
      <c r="G144" s="11"/>
      <c r="H144" s="13"/>
      <c r="I144" s="13"/>
      <c r="J144" s="13"/>
      <c r="K144" s="13"/>
      <c r="L144" s="13"/>
      <c r="M144" s="26"/>
      <c r="N144" s="31"/>
      <c r="O144" s="46"/>
      <c r="P144" s="31"/>
      <c r="Q144" s="31"/>
    </row>
    <row r="145" spans="1:17" s="14" customFormat="1" ht="12.75" customHeight="1">
      <c r="A145" s="118"/>
      <c r="B145" s="18" t="s">
        <v>76</v>
      </c>
      <c r="C145" s="9">
        <v>901</v>
      </c>
      <c r="D145" s="9" t="s">
        <v>9</v>
      </c>
      <c r="E145" s="10"/>
      <c r="F145" s="13"/>
      <c r="G145" s="11"/>
      <c r="H145" s="13"/>
      <c r="I145" s="13"/>
      <c r="J145" s="13"/>
      <c r="K145" s="13"/>
      <c r="L145" s="13"/>
      <c r="M145" s="26"/>
      <c r="N145" s="31"/>
      <c r="O145" s="46"/>
      <c r="P145" s="31"/>
      <c r="Q145" s="31"/>
    </row>
    <row r="146" spans="1:17" s="14" customFormat="1" ht="12.75" customHeight="1">
      <c r="A146" s="17">
        <v>2</v>
      </c>
      <c r="B146" s="18" t="s">
        <v>36</v>
      </c>
      <c r="C146" s="9">
        <v>910</v>
      </c>
      <c r="D146" s="9" t="s">
        <v>9</v>
      </c>
      <c r="E146" s="10"/>
      <c r="F146" s="13"/>
      <c r="G146" s="11"/>
      <c r="H146" s="13"/>
      <c r="I146" s="13"/>
      <c r="J146" s="13"/>
      <c r="K146" s="13"/>
      <c r="L146" s="13"/>
      <c r="M146" s="26"/>
      <c r="N146" s="31"/>
      <c r="O146" s="46"/>
      <c r="P146" s="31"/>
      <c r="Q146" s="31"/>
    </row>
    <row r="147" spans="1:17" s="14" customFormat="1" ht="12.75" customHeight="1">
      <c r="A147" s="17">
        <v>3</v>
      </c>
      <c r="B147" s="18" t="s">
        <v>37</v>
      </c>
      <c r="C147" s="9">
        <v>920</v>
      </c>
      <c r="D147" s="9" t="s">
        <v>9</v>
      </c>
      <c r="E147" s="10"/>
      <c r="F147" s="13"/>
      <c r="G147" s="11"/>
      <c r="H147" s="13"/>
      <c r="I147" s="13"/>
      <c r="J147" s="13"/>
      <c r="K147" s="13"/>
      <c r="L147" s="13"/>
      <c r="M147" s="26"/>
      <c r="N147" s="31"/>
      <c r="O147" s="46"/>
      <c r="P147" s="31"/>
      <c r="Q147" s="31"/>
    </row>
    <row r="148" spans="1:17" s="14" customFormat="1" ht="12.75" customHeight="1">
      <c r="A148" s="17">
        <v>4</v>
      </c>
      <c r="B148" s="18" t="s">
        <v>38</v>
      </c>
      <c r="C148" s="9">
        <v>930</v>
      </c>
      <c r="D148" s="9" t="s">
        <v>9</v>
      </c>
      <c r="E148" s="10"/>
      <c r="F148" s="13"/>
      <c r="G148" s="11"/>
      <c r="H148" s="13"/>
      <c r="I148" s="13"/>
      <c r="J148" s="13"/>
      <c r="K148" s="13"/>
      <c r="L148" s="13"/>
      <c r="M148" s="26"/>
      <c r="N148" s="31"/>
      <c r="O148" s="46"/>
      <c r="P148" s="31"/>
      <c r="Q148" s="31"/>
    </row>
    <row r="149" spans="1:17" s="14" customFormat="1" ht="12.75" customHeight="1">
      <c r="A149" s="118">
        <v>5</v>
      </c>
      <c r="B149" s="18" t="s">
        <v>39</v>
      </c>
      <c r="C149" s="9">
        <v>940</v>
      </c>
      <c r="D149" s="9" t="s">
        <v>9</v>
      </c>
      <c r="E149" s="10"/>
      <c r="F149" s="13"/>
      <c r="G149" s="11"/>
      <c r="H149" s="13"/>
      <c r="I149" s="13"/>
      <c r="J149" s="13"/>
      <c r="K149" s="13"/>
      <c r="L149" s="13"/>
      <c r="M149" s="26"/>
      <c r="N149" s="31"/>
      <c r="O149" s="46"/>
      <c r="P149" s="31"/>
      <c r="Q149" s="31"/>
    </row>
    <row r="150" spans="1:17" s="14" customFormat="1" ht="12.75" customHeight="1">
      <c r="A150" s="118"/>
      <c r="B150" s="18" t="s">
        <v>77</v>
      </c>
      <c r="C150" s="9">
        <v>941</v>
      </c>
      <c r="D150" s="9" t="s">
        <v>9</v>
      </c>
      <c r="E150" s="10"/>
      <c r="F150" s="13"/>
      <c r="G150" s="11"/>
      <c r="H150" s="13"/>
      <c r="I150" s="13"/>
      <c r="J150" s="13"/>
      <c r="K150" s="13"/>
      <c r="L150" s="13"/>
      <c r="M150" s="26"/>
      <c r="N150" s="31"/>
      <c r="O150" s="46"/>
      <c r="P150" s="31"/>
      <c r="Q150" s="31"/>
    </row>
    <row r="151" spans="1:17" s="14" customFormat="1" ht="12.75" customHeight="1">
      <c r="A151" s="17">
        <v>6</v>
      </c>
      <c r="B151" s="18" t="s">
        <v>46</v>
      </c>
      <c r="C151" s="9">
        <v>950</v>
      </c>
      <c r="D151" s="9" t="s">
        <v>10</v>
      </c>
      <c r="E151" s="13"/>
      <c r="F151" s="13"/>
      <c r="G151" s="11"/>
      <c r="H151" s="13"/>
      <c r="I151" s="13"/>
      <c r="J151" s="13"/>
      <c r="K151" s="13"/>
      <c r="L151" s="13"/>
      <c r="M151" s="26"/>
      <c r="N151" s="31"/>
      <c r="O151" s="46"/>
      <c r="P151" s="31"/>
      <c r="Q151" s="31"/>
    </row>
    <row r="152" spans="1:17" s="14" customFormat="1" ht="12.75" customHeight="1">
      <c r="A152" s="17">
        <v>7</v>
      </c>
      <c r="B152" s="18" t="s">
        <v>26</v>
      </c>
      <c r="C152" s="9">
        <v>960</v>
      </c>
      <c r="D152" s="9" t="s">
        <v>10</v>
      </c>
      <c r="E152" s="13"/>
      <c r="F152" s="13"/>
      <c r="G152" s="11"/>
      <c r="H152" s="13"/>
      <c r="I152" s="13"/>
      <c r="J152" s="13"/>
      <c r="K152" s="13"/>
      <c r="L152" s="13"/>
      <c r="M152" s="26"/>
      <c r="N152" s="31"/>
      <c r="O152" s="46"/>
      <c r="P152" s="31"/>
      <c r="Q152" s="31"/>
    </row>
    <row r="153" spans="1:17" s="14" customFormat="1" ht="12.75" customHeight="1">
      <c r="A153" s="119" t="s">
        <v>84</v>
      </c>
      <c r="B153" s="120"/>
      <c r="C153" s="9">
        <v>970</v>
      </c>
      <c r="D153" s="9"/>
      <c r="E153" s="39"/>
      <c r="F153" s="39"/>
      <c r="G153" s="51">
        <f>G144+G146+G147+G148+G149+G151+G152</f>
        <v>0</v>
      </c>
      <c r="H153" s="39"/>
      <c r="I153" s="51">
        <f>I144+I146+I147+I148+I149+I151+I152</f>
        <v>0</v>
      </c>
      <c r="J153" s="39"/>
      <c r="K153" s="51">
        <f>K144+K146+K147+K148+K149+K151+K152</f>
        <v>0</v>
      </c>
      <c r="L153" s="39"/>
      <c r="M153" s="51">
        <f>M144+M146+M147+M148+M149+M151+M152</f>
        <v>0</v>
      </c>
      <c r="N153" s="31"/>
      <c r="O153" s="46"/>
      <c r="P153" s="31"/>
      <c r="Q153" s="31"/>
    </row>
    <row r="154" spans="1:17" s="14" customFormat="1" ht="12.75" customHeight="1">
      <c r="A154" s="85" t="s">
        <v>183</v>
      </c>
      <c r="B154" s="85"/>
      <c r="C154" s="9"/>
      <c r="D154" s="9"/>
      <c r="E154" s="39"/>
      <c r="F154" s="39"/>
      <c r="G154" s="51"/>
      <c r="H154" s="39"/>
      <c r="I154" s="51"/>
      <c r="J154" s="39"/>
      <c r="K154" s="51">
        <v>565.7</v>
      </c>
      <c r="L154" s="39"/>
      <c r="M154" s="51">
        <v>966.4</v>
      </c>
      <c r="N154" s="31"/>
      <c r="O154" s="46"/>
      <c r="P154" s="31"/>
      <c r="Q154" s="31"/>
    </row>
    <row r="155" spans="1:17" s="14" customFormat="1" ht="27.75" customHeight="1">
      <c r="A155" s="67"/>
      <c r="B155" s="68" t="s">
        <v>176</v>
      </c>
      <c r="C155" s="9">
        <v>800</v>
      </c>
      <c r="D155" s="9"/>
      <c r="E155" s="39"/>
      <c r="F155" s="39"/>
      <c r="G155" s="51"/>
      <c r="H155" s="39"/>
      <c r="I155" s="51"/>
      <c r="J155" s="39"/>
      <c r="K155" s="51"/>
      <c r="L155" s="39"/>
      <c r="M155" s="51"/>
      <c r="N155" s="31"/>
      <c r="O155" s="46"/>
      <c r="P155" s="31"/>
      <c r="Q155" s="31"/>
    </row>
    <row r="156" spans="1:17" s="16" customFormat="1" ht="15.75" customHeight="1">
      <c r="A156" s="89" t="s">
        <v>85</v>
      </c>
      <c r="B156" s="90"/>
      <c r="C156" s="9">
        <v>980</v>
      </c>
      <c r="D156" s="43"/>
      <c r="E156" s="53"/>
      <c r="F156" s="53"/>
      <c r="G156" s="52">
        <f>G129+G142+G153</f>
        <v>0</v>
      </c>
      <c r="H156" s="52">
        <f>H129</f>
        <v>0</v>
      </c>
      <c r="I156" s="52">
        <f>I129+I142+I153</f>
        <v>0</v>
      </c>
      <c r="J156" s="53"/>
      <c r="K156" s="52">
        <f>K129+K142+K153+K155+K154</f>
        <v>750.4</v>
      </c>
      <c r="L156" s="53"/>
      <c r="M156" s="52">
        <f>M129+M142+M153+M155+M154</f>
        <v>1246.9</v>
      </c>
      <c r="N156" s="26"/>
      <c r="O156" s="33"/>
      <c r="P156" s="26"/>
      <c r="Q156" s="26"/>
    </row>
    <row r="157" spans="1:17" s="4" customFormat="1" ht="13.5" customHeight="1" hidden="1">
      <c r="A157" s="107" t="s">
        <v>0</v>
      </c>
      <c r="B157" s="107" t="s">
        <v>1</v>
      </c>
      <c r="C157" s="40" t="s">
        <v>2</v>
      </c>
      <c r="D157" s="40" t="s">
        <v>4</v>
      </c>
      <c r="E157" s="108" t="s">
        <v>162</v>
      </c>
      <c r="F157" s="108"/>
      <c r="G157" s="108"/>
      <c r="H157" s="108" t="s">
        <v>117</v>
      </c>
      <c r="I157" s="108"/>
      <c r="J157" s="108" t="s">
        <v>120</v>
      </c>
      <c r="K157" s="108"/>
      <c r="L157" s="108"/>
      <c r="M157" s="108"/>
      <c r="N157" s="103" t="s">
        <v>164</v>
      </c>
      <c r="O157" s="103"/>
      <c r="P157" s="48"/>
      <c r="Q157" s="48"/>
    </row>
    <row r="158" spans="1:17" s="4" customFormat="1" ht="13.5" customHeight="1" hidden="1">
      <c r="A158" s="107"/>
      <c r="B158" s="107"/>
      <c r="C158" s="40" t="s">
        <v>3</v>
      </c>
      <c r="D158" s="40" t="s">
        <v>5</v>
      </c>
      <c r="E158" s="37" t="s">
        <v>108</v>
      </c>
      <c r="F158" s="41" t="s">
        <v>109</v>
      </c>
      <c r="G158" s="37" t="s">
        <v>111</v>
      </c>
      <c r="H158" s="41" t="s">
        <v>113</v>
      </c>
      <c r="I158" s="41" t="s">
        <v>115</v>
      </c>
      <c r="J158" s="108" t="s">
        <v>118</v>
      </c>
      <c r="K158" s="108"/>
      <c r="L158" s="108" t="s">
        <v>119</v>
      </c>
      <c r="M158" s="108"/>
      <c r="N158" s="103"/>
      <c r="O158" s="103"/>
      <c r="P158" s="48"/>
      <c r="Q158" s="48"/>
    </row>
    <row r="159" spans="1:17" s="4" customFormat="1" ht="13.5" customHeight="1" hidden="1">
      <c r="A159" s="107"/>
      <c r="B159" s="107"/>
      <c r="C159" s="40"/>
      <c r="D159" s="40"/>
      <c r="E159" s="37"/>
      <c r="F159" s="41" t="s">
        <v>110</v>
      </c>
      <c r="G159" s="37" t="s">
        <v>112</v>
      </c>
      <c r="H159" s="41" t="s">
        <v>114</v>
      </c>
      <c r="I159" s="41" t="s">
        <v>116</v>
      </c>
      <c r="J159" s="41" t="s">
        <v>6</v>
      </c>
      <c r="K159" s="41" t="s">
        <v>7</v>
      </c>
      <c r="L159" s="41" t="s">
        <v>6</v>
      </c>
      <c r="M159" s="41" t="s">
        <v>7</v>
      </c>
      <c r="N159" s="104" t="s">
        <v>6</v>
      </c>
      <c r="O159" s="104" t="s">
        <v>7</v>
      </c>
      <c r="P159" s="48"/>
      <c r="Q159" s="48"/>
    </row>
    <row r="160" spans="1:17" s="4" customFormat="1" ht="12.75" customHeight="1" hidden="1">
      <c r="A160" s="107"/>
      <c r="B160" s="107"/>
      <c r="C160" s="42"/>
      <c r="D160" s="42"/>
      <c r="E160" s="37"/>
      <c r="F160" s="41" t="s">
        <v>47</v>
      </c>
      <c r="G160" s="37" t="s">
        <v>47</v>
      </c>
      <c r="H160" s="41"/>
      <c r="I160" s="41"/>
      <c r="J160" s="41"/>
      <c r="K160" s="41"/>
      <c r="L160" s="37"/>
      <c r="M160" s="48"/>
      <c r="N160" s="104"/>
      <c r="O160" s="104"/>
      <c r="P160" s="48"/>
      <c r="Q160" s="48"/>
    </row>
    <row r="161" spans="1:17" s="16" customFormat="1" ht="16.5" customHeight="1" hidden="1">
      <c r="A161" s="89" t="s">
        <v>134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90"/>
      <c r="N161" s="26"/>
      <c r="O161" s="26"/>
      <c r="P161" s="26"/>
      <c r="Q161" s="26"/>
    </row>
    <row r="162" spans="1:17" s="16" customFormat="1" ht="15" customHeight="1" hidden="1">
      <c r="A162" s="95" t="s">
        <v>135</v>
      </c>
      <c r="B162" s="96"/>
      <c r="C162" s="9">
        <v>990</v>
      </c>
      <c r="D162" s="9" t="s">
        <v>9</v>
      </c>
      <c r="E162" s="10"/>
      <c r="F162" s="13"/>
      <c r="G162" s="11"/>
      <c r="H162" s="13"/>
      <c r="I162" s="13"/>
      <c r="J162" s="13"/>
      <c r="K162" s="13"/>
      <c r="L162" s="13"/>
      <c r="M162" s="26"/>
      <c r="N162" s="26"/>
      <c r="O162" s="26"/>
      <c r="P162" s="26"/>
      <c r="Q162" s="26"/>
    </row>
    <row r="163" spans="1:17" s="16" customFormat="1" ht="15" customHeight="1" hidden="1">
      <c r="A163" s="43"/>
      <c r="B163" s="43" t="s">
        <v>126</v>
      </c>
      <c r="C163" s="9">
        <v>1000</v>
      </c>
      <c r="D163" s="38" t="s">
        <v>10</v>
      </c>
      <c r="E163" s="13"/>
      <c r="F163" s="13"/>
      <c r="G163" s="13"/>
      <c r="H163" s="13"/>
      <c r="I163" s="13"/>
      <c r="J163" s="13"/>
      <c r="K163" s="13"/>
      <c r="L163" s="13"/>
      <c r="M163" s="26"/>
      <c r="N163" s="26"/>
      <c r="O163" s="26"/>
      <c r="P163" s="26"/>
      <c r="Q163" s="26"/>
    </row>
    <row r="164" spans="1:17" s="16" customFormat="1" ht="15" customHeight="1" hidden="1">
      <c r="A164" s="99" t="s">
        <v>136</v>
      </c>
      <c r="B164" s="101"/>
      <c r="C164" s="9">
        <v>1010</v>
      </c>
      <c r="D164" s="38"/>
      <c r="E164" s="19"/>
      <c r="F164" s="19"/>
      <c r="G164" s="47">
        <f>G162+G163</f>
        <v>0</v>
      </c>
      <c r="H164" s="19"/>
      <c r="I164" s="19"/>
      <c r="J164" s="19"/>
      <c r="K164" s="47">
        <f>K162+K163</f>
        <v>0</v>
      </c>
      <c r="L164" s="19"/>
      <c r="M164" s="47">
        <f>M162+M163</f>
        <v>0</v>
      </c>
      <c r="N164" s="26"/>
      <c r="O164" s="26"/>
      <c r="P164" s="26"/>
      <c r="Q164" s="26"/>
    </row>
    <row r="165" spans="1:17" s="14" customFormat="1" ht="15" customHeight="1" hidden="1">
      <c r="A165" s="114" t="s">
        <v>137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6"/>
      <c r="N165" s="31"/>
      <c r="O165" s="31"/>
      <c r="P165" s="31"/>
      <c r="Q165" s="31"/>
    </row>
    <row r="166" spans="1:17" s="14" customFormat="1" ht="15" customHeight="1" hidden="1">
      <c r="A166" s="102">
        <v>1</v>
      </c>
      <c r="B166" s="15" t="s">
        <v>11</v>
      </c>
      <c r="C166" s="9">
        <v>1020</v>
      </c>
      <c r="D166" s="9" t="s">
        <v>9</v>
      </c>
      <c r="E166" s="10"/>
      <c r="F166" s="13"/>
      <c r="G166" s="11"/>
      <c r="H166" s="13"/>
      <c r="I166" s="13"/>
      <c r="J166" s="13"/>
      <c r="K166" s="13"/>
      <c r="L166" s="13"/>
      <c r="M166" s="26"/>
      <c r="N166" s="31"/>
      <c r="O166" s="31"/>
      <c r="P166" s="31"/>
      <c r="Q166" s="31"/>
    </row>
    <row r="167" spans="1:17" s="14" customFormat="1" ht="15" customHeight="1" hidden="1">
      <c r="A167" s="102"/>
      <c r="B167" s="15" t="s">
        <v>12</v>
      </c>
      <c r="C167" s="9">
        <v>1021</v>
      </c>
      <c r="D167" s="9" t="s">
        <v>13</v>
      </c>
      <c r="E167" s="10"/>
      <c r="F167" s="19"/>
      <c r="G167" s="11"/>
      <c r="H167" s="19"/>
      <c r="I167" s="19"/>
      <c r="J167" s="19"/>
      <c r="K167" s="13"/>
      <c r="L167" s="13"/>
      <c r="M167" s="26"/>
      <c r="N167" s="31"/>
      <c r="O167" s="31"/>
      <c r="P167" s="31"/>
      <c r="Q167" s="31"/>
    </row>
    <row r="168" spans="1:17" s="14" customFormat="1" ht="15" customHeight="1" hidden="1">
      <c r="A168" s="102"/>
      <c r="B168" s="117" t="s">
        <v>14</v>
      </c>
      <c r="C168" s="9">
        <v>1030</v>
      </c>
      <c r="D168" s="9" t="s">
        <v>9</v>
      </c>
      <c r="E168" s="10"/>
      <c r="F168" s="19"/>
      <c r="G168" s="11"/>
      <c r="H168" s="19"/>
      <c r="I168" s="19"/>
      <c r="J168" s="19"/>
      <c r="K168" s="13"/>
      <c r="L168" s="13"/>
      <c r="M168" s="26"/>
      <c r="N168" s="31"/>
      <c r="O168" s="31"/>
      <c r="P168" s="31"/>
      <c r="Q168" s="31"/>
    </row>
    <row r="169" spans="1:17" s="14" customFormat="1" ht="15" customHeight="1" hidden="1">
      <c r="A169" s="102"/>
      <c r="B169" s="117"/>
      <c r="C169" s="9">
        <v>1031</v>
      </c>
      <c r="D169" s="9" t="s">
        <v>13</v>
      </c>
      <c r="E169" s="10"/>
      <c r="F169" s="19"/>
      <c r="G169" s="11"/>
      <c r="H169" s="19"/>
      <c r="I169" s="19"/>
      <c r="J169" s="19"/>
      <c r="K169" s="13"/>
      <c r="L169" s="13"/>
      <c r="M169" s="26"/>
      <c r="N169" s="31"/>
      <c r="O169" s="31"/>
      <c r="P169" s="31"/>
      <c r="Q169" s="31"/>
    </row>
    <row r="170" spans="1:17" s="14" customFormat="1" ht="15" customHeight="1" hidden="1">
      <c r="A170" s="102"/>
      <c r="B170" s="117" t="s">
        <v>15</v>
      </c>
      <c r="C170" s="9">
        <v>1040</v>
      </c>
      <c r="D170" s="9" t="s">
        <v>9</v>
      </c>
      <c r="E170" s="10"/>
      <c r="F170" s="19"/>
      <c r="G170" s="11"/>
      <c r="H170" s="19"/>
      <c r="I170" s="19"/>
      <c r="J170" s="19"/>
      <c r="K170" s="13"/>
      <c r="L170" s="13"/>
      <c r="M170" s="26"/>
      <c r="N170" s="31"/>
      <c r="O170" s="31"/>
      <c r="P170" s="31"/>
      <c r="Q170" s="31"/>
    </row>
    <row r="171" spans="1:17" s="14" customFormat="1" ht="9" customHeight="1" hidden="1">
      <c r="A171" s="102"/>
      <c r="B171" s="117"/>
      <c r="C171" s="9">
        <v>1041</v>
      </c>
      <c r="D171" s="9" t="s">
        <v>13</v>
      </c>
      <c r="E171" s="10"/>
      <c r="F171" s="19"/>
      <c r="G171" s="11"/>
      <c r="H171" s="19"/>
      <c r="I171" s="19"/>
      <c r="J171" s="19"/>
      <c r="K171" s="13"/>
      <c r="L171" s="13"/>
      <c r="M171" s="26"/>
      <c r="N171" s="31"/>
      <c r="O171" s="31"/>
      <c r="P171" s="31"/>
      <c r="Q171" s="31"/>
    </row>
    <row r="172" spans="1:17" s="14" customFormat="1" ht="15" customHeight="1" hidden="1">
      <c r="A172" s="102"/>
      <c r="B172" s="117" t="s">
        <v>16</v>
      </c>
      <c r="C172" s="9">
        <v>1050</v>
      </c>
      <c r="D172" s="9" t="s">
        <v>9</v>
      </c>
      <c r="E172" s="10"/>
      <c r="F172" s="19"/>
      <c r="G172" s="11"/>
      <c r="H172" s="19"/>
      <c r="I172" s="19"/>
      <c r="J172" s="19"/>
      <c r="K172" s="13"/>
      <c r="L172" s="13"/>
      <c r="M172" s="26"/>
      <c r="N172" s="31"/>
      <c r="O172" s="31"/>
      <c r="P172" s="31"/>
      <c r="Q172" s="31"/>
    </row>
    <row r="173" spans="1:17" s="14" customFormat="1" ht="15" customHeight="1" hidden="1">
      <c r="A173" s="102"/>
      <c r="B173" s="117"/>
      <c r="C173" s="9">
        <v>1051</v>
      </c>
      <c r="D173" s="9" t="s">
        <v>13</v>
      </c>
      <c r="E173" s="10"/>
      <c r="F173" s="13"/>
      <c r="G173" s="11"/>
      <c r="H173" s="13"/>
      <c r="I173" s="13"/>
      <c r="J173" s="13"/>
      <c r="K173" s="13"/>
      <c r="L173" s="13"/>
      <c r="M173" s="26"/>
      <c r="N173" s="31"/>
      <c r="O173" s="31"/>
      <c r="P173" s="31"/>
      <c r="Q173" s="31"/>
    </row>
    <row r="174" spans="1:17" s="14" customFormat="1" ht="15" customHeight="1" hidden="1">
      <c r="A174" s="102"/>
      <c r="B174" s="117" t="s">
        <v>17</v>
      </c>
      <c r="C174" s="9">
        <v>1060</v>
      </c>
      <c r="D174" s="9" t="s">
        <v>9</v>
      </c>
      <c r="E174" s="10"/>
      <c r="F174" s="13"/>
      <c r="G174" s="11"/>
      <c r="H174" s="13"/>
      <c r="I174" s="13"/>
      <c r="J174" s="13"/>
      <c r="K174" s="13"/>
      <c r="L174" s="13"/>
      <c r="M174" s="26"/>
      <c r="N174" s="31"/>
      <c r="O174" s="31"/>
      <c r="P174" s="31"/>
      <c r="Q174" s="31"/>
    </row>
    <row r="175" spans="1:17" s="14" customFormat="1" ht="15" customHeight="1" hidden="1">
      <c r="A175" s="102"/>
      <c r="B175" s="117"/>
      <c r="C175" s="9">
        <v>1061</v>
      </c>
      <c r="D175" s="9" t="s">
        <v>13</v>
      </c>
      <c r="E175" s="10"/>
      <c r="F175" s="13"/>
      <c r="G175" s="11"/>
      <c r="H175" s="13"/>
      <c r="I175" s="13"/>
      <c r="J175" s="13"/>
      <c r="K175" s="13"/>
      <c r="L175" s="13"/>
      <c r="M175" s="26"/>
      <c r="N175" s="31"/>
      <c r="O175" s="31"/>
      <c r="P175" s="31"/>
      <c r="Q175" s="31"/>
    </row>
    <row r="176" spans="1:17" s="14" customFormat="1" ht="15" customHeight="1" hidden="1">
      <c r="A176" s="102">
        <v>2</v>
      </c>
      <c r="B176" s="15" t="s">
        <v>98</v>
      </c>
      <c r="C176" s="9">
        <v>1070</v>
      </c>
      <c r="D176" s="9" t="s">
        <v>9</v>
      </c>
      <c r="E176" s="10"/>
      <c r="F176" s="13"/>
      <c r="G176" s="11"/>
      <c r="H176" s="13"/>
      <c r="I176" s="13"/>
      <c r="J176" s="13"/>
      <c r="K176" s="13"/>
      <c r="L176" s="13"/>
      <c r="M176" s="26"/>
      <c r="N176" s="31"/>
      <c r="O176" s="31"/>
      <c r="P176" s="31"/>
      <c r="Q176" s="31"/>
    </row>
    <row r="177" spans="1:17" s="14" customFormat="1" ht="15" customHeight="1" hidden="1">
      <c r="A177" s="102"/>
      <c r="B177" s="15" t="s">
        <v>18</v>
      </c>
      <c r="C177" s="9">
        <v>1071</v>
      </c>
      <c r="D177" s="9" t="s">
        <v>13</v>
      </c>
      <c r="E177" s="10"/>
      <c r="F177" s="13"/>
      <c r="G177" s="11"/>
      <c r="H177" s="13"/>
      <c r="I177" s="13"/>
      <c r="J177" s="13"/>
      <c r="K177" s="13"/>
      <c r="L177" s="13"/>
      <c r="M177" s="26"/>
      <c r="N177" s="31"/>
      <c r="O177" s="31"/>
      <c r="P177" s="31"/>
      <c r="Q177" s="31"/>
    </row>
    <row r="178" spans="1:17" s="14" customFormat="1" ht="15" customHeight="1" hidden="1">
      <c r="A178" s="102"/>
      <c r="B178" s="117" t="s">
        <v>19</v>
      </c>
      <c r="C178" s="9">
        <v>1080</v>
      </c>
      <c r="D178" s="9" t="s">
        <v>9</v>
      </c>
      <c r="E178" s="10"/>
      <c r="F178" s="13"/>
      <c r="G178" s="11"/>
      <c r="H178" s="13"/>
      <c r="I178" s="13"/>
      <c r="J178" s="13"/>
      <c r="K178" s="13"/>
      <c r="L178" s="13"/>
      <c r="M178" s="26"/>
      <c r="N178" s="31"/>
      <c r="O178" s="31"/>
      <c r="P178" s="31"/>
      <c r="Q178" s="31"/>
    </row>
    <row r="179" spans="1:17" s="14" customFormat="1" ht="15" customHeight="1" hidden="1">
      <c r="A179" s="102"/>
      <c r="B179" s="117"/>
      <c r="C179" s="9">
        <v>1081</v>
      </c>
      <c r="D179" s="9" t="s">
        <v>13</v>
      </c>
      <c r="E179" s="10"/>
      <c r="F179" s="13"/>
      <c r="G179" s="11"/>
      <c r="H179" s="13"/>
      <c r="I179" s="13"/>
      <c r="J179" s="13"/>
      <c r="K179" s="13"/>
      <c r="L179" s="13"/>
      <c r="M179" s="26"/>
      <c r="N179" s="31"/>
      <c r="O179" s="31"/>
      <c r="P179" s="31"/>
      <c r="Q179" s="31"/>
    </row>
    <row r="180" spans="1:17" s="14" customFormat="1" ht="15" customHeight="1" hidden="1">
      <c r="A180" s="102"/>
      <c r="B180" s="117" t="s">
        <v>20</v>
      </c>
      <c r="C180" s="9">
        <v>1090</v>
      </c>
      <c r="D180" s="9" t="s">
        <v>9</v>
      </c>
      <c r="E180" s="10"/>
      <c r="F180" s="13"/>
      <c r="G180" s="11"/>
      <c r="H180" s="13"/>
      <c r="I180" s="13"/>
      <c r="J180" s="13"/>
      <c r="K180" s="13"/>
      <c r="L180" s="13"/>
      <c r="M180" s="26"/>
      <c r="N180" s="31"/>
      <c r="O180" s="31"/>
      <c r="P180" s="31"/>
      <c r="Q180" s="31"/>
    </row>
    <row r="181" spans="1:17" s="14" customFormat="1" ht="15" customHeight="1" hidden="1">
      <c r="A181" s="102"/>
      <c r="B181" s="117"/>
      <c r="C181" s="9">
        <v>1091</v>
      </c>
      <c r="D181" s="9" t="s">
        <v>13</v>
      </c>
      <c r="E181" s="10"/>
      <c r="F181" s="13"/>
      <c r="G181" s="11"/>
      <c r="H181" s="13"/>
      <c r="I181" s="13"/>
      <c r="J181" s="13"/>
      <c r="K181" s="13"/>
      <c r="L181" s="13"/>
      <c r="M181" s="26"/>
      <c r="N181" s="31"/>
      <c r="O181" s="31"/>
      <c r="P181" s="31"/>
      <c r="Q181" s="31"/>
    </row>
    <row r="182" spans="1:17" s="14" customFormat="1" ht="15" customHeight="1" hidden="1">
      <c r="A182" s="102"/>
      <c r="B182" s="117" t="s">
        <v>21</v>
      </c>
      <c r="C182" s="9">
        <v>1100</v>
      </c>
      <c r="D182" s="9" t="s">
        <v>9</v>
      </c>
      <c r="E182" s="10"/>
      <c r="F182" s="13"/>
      <c r="G182" s="11"/>
      <c r="H182" s="13"/>
      <c r="I182" s="13"/>
      <c r="J182" s="13"/>
      <c r="K182" s="13"/>
      <c r="L182" s="13"/>
      <c r="M182" s="26"/>
      <c r="N182" s="31"/>
      <c r="O182" s="31"/>
      <c r="P182" s="31"/>
      <c r="Q182" s="31"/>
    </row>
    <row r="183" spans="1:17" s="14" customFormat="1" ht="15" customHeight="1" hidden="1">
      <c r="A183" s="102"/>
      <c r="B183" s="117"/>
      <c r="C183" s="9">
        <v>1101</v>
      </c>
      <c r="D183" s="9" t="s">
        <v>13</v>
      </c>
      <c r="E183" s="10"/>
      <c r="F183" s="13"/>
      <c r="G183" s="11"/>
      <c r="H183" s="13"/>
      <c r="I183" s="13"/>
      <c r="J183" s="13"/>
      <c r="K183" s="13"/>
      <c r="L183" s="13"/>
      <c r="M183" s="26"/>
      <c r="N183" s="31"/>
      <c r="O183" s="31"/>
      <c r="P183" s="31"/>
      <c r="Q183" s="31"/>
    </row>
    <row r="184" spans="1:17" s="14" customFormat="1" ht="15" customHeight="1" hidden="1">
      <c r="A184" s="102"/>
      <c r="B184" s="15" t="s">
        <v>22</v>
      </c>
      <c r="C184" s="9">
        <v>1110</v>
      </c>
      <c r="D184" s="9" t="s">
        <v>9</v>
      </c>
      <c r="E184" s="10"/>
      <c r="F184" s="13"/>
      <c r="G184" s="11"/>
      <c r="H184" s="13"/>
      <c r="I184" s="13"/>
      <c r="J184" s="13"/>
      <c r="K184" s="13"/>
      <c r="L184" s="13"/>
      <c r="M184" s="26"/>
      <c r="N184" s="31"/>
      <c r="O184" s="31"/>
      <c r="P184" s="31"/>
      <c r="Q184" s="31"/>
    </row>
    <row r="185" spans="1:17" s="14" customFormat="1" ht="15" customHeight="1" hidden="1">
      <c r="A185" s="102"/>
      <c r="B185" s="15" t="s">
        <v>23</v>
      </c>
      <c r="C185" s="9">
        <v>1111</v>
      </c>
      <c r="D185" s="9" t="s">
        <v>13</v>
      </c>
      <c r="E185" s="10"/>
      <c r="F185" s="13"/>
      <c r="G185" s="11"/>
      <c r="H185" s="13"/>
      <c r="I185" s="13"/>
      <c r="J185" s="13"/>
      <c r="K185" s="13"/>
      <c r="L185" s="13"/>
      <c r="M185" s="26"/>
      <c r="N185" s="31"/>
      <c r="O185" s="31"/>
      <c r="P185" s="31"/>
      <c r="Q185" s="31"/>
    </row>
    <row r="186" spans="1:17" s="14" customFormat="1" ht="15" customHeight="1" hidden="1">
      <c r="A186" s="102">
        <v>3</v>
      </c>
      <c r="B186" s="117" t="s">
        <v>24</v>
      </c>
      <c r="C186" s="9">
        <v>1120</v>
      </c>
      <c r="D186" s="9" t="s">
        <v>9</v>
      </c>
      <c r="E186" s="10"/>
      <c r="F186" s="13"/>
      <c r="G186" s="11"/>
      <c r="H186" s="13"/>
      <c r="I186" s="13"/>
      <c r="J186" s="13"/>
      <c r="K186" s="13"/>
      <c r="L186" s="13"/>
      <c r="M186" s="26"/>
      <c r="N186" s="31"/>
      <c r="O186" s="31"/>
      <c r="P186" s="31"/>
      <c r="Q186" s="31"/>
    </row>
    <row r="187" spans="1:17" s="14" customFormat="1" ht="15" customHeight="1" hidden="1">
      <c r="A187" s="102"/>
      <c r="B187" s="117"/>
      <c r="C187" s="9">
        <v>1121</v>
      </c>
      <c r="D187" s="9" t="s">
        <v>13</v>
      </c>
      <c r="E187" s="10"/>
      <c r="F187" s="13"/>
      <c r="G187" s="11"/>
      <c r="H187" s="13"/>
      <c r="I187" s="13"/>
      <c r="J187" s="13"/>
      <c r="K187" s="13"/>
      <c r="L187" s="13"/>
      <c r="M187" s="26"/>
      <c r="N187" s="31"/>
      <c r="O187" s="31"/>
      <c r="P187" s="31"/>
      <c r="Q187" s="31"/>
    </row>
    <row r="188" spans="1:17" s="14" customFormat="1" ht="15" customHeight="1" hidden="1">
      <c r="A188" s="102">
        <v>4</v>
      </c>
      <c r="B188" s="117" t="s">
        <v>25</v>
      </c>
      <c r="C188" s="9">
        <v>1130</v>
      </c>
      <c r="D188" s="9" t="s">
        <v>9</v>
      </c>
      <c r="E188" s="10"/>
      <c r="F188" s="13"/>
      <c r="G188" s="11"/>
      <c r="H188" s="13"/>
      <c r="I188" s="13"/>
      <c r="J188" s="13"/>
      <c r="K188" s="13"/>
      <c r="L188" s="13"/>
      <c r="M188" s="26"/>
      <c r="N188" s="31"/>
      <c r="O188" s="31"/>
      <c r="P188" s="31"/>
      <c r="Q188" s="31"/>
    </row>
    <row r="189" spans="1:17" s="14" customFormat="1" ht="15" customHeight="1" hidden="1">
      <c r="A189" s="102"/>
      <c r="B189" s="117"/>
      <c r="C189" s="9">
        <v>1131</v>
      </c>
      <c r="D189" s="9" t="s">
        <v>13</v>
      </c>
      <c r="E189" s="10"/>
      <c r="F189" s="13"/>
      <c r="G189" s="11"/>
      <c r="H189" s="13"/>
      <c r="I189" s="13"/>
      <c r="J189" s="13"/>
      <c r="K189" s="13"/>
      <c r="L189" s="13"/>
      <c r="M189" s="26"/>
      <c r="N189" s="31"/>
      <c r="O189" s="31"/>
      <c r="P189" s="31"/>
      <c r="Q189" s="31"/>
    </row>
    <row r="190" spans="1:17" s="14" customFormat="1" ht="15" customHeight="1" hidden="1">
      <c r="A190" s="10">
        <v>5</v>
      </c>
      <c r="B190" s="15" t="s">
        <v>26</v>
      </c>
      <c r="C190" s="9">
        <v>1140</v>
      </c>
      <c r="D190" s="9" t="s">
        <v>10</v>
      </c>
      <c r="E190" s="13"/>
      <c r="F190" s="13"/>
      <c r="G190" s="11"/>
      <c r="H190" s="13"/>
      <c r="I190" s="13"/>
      <c r="J190" s="13"/>
      <c r="K190" s="13"/>
      <c r="L190" s="13"/>
      <c r="M190" s="26"/>
      <c r="N190" s="31"/>
      <c r="O190" s="31"/>
      <c r="P190" s="31"/>
      <c r="Q190" s="31"/>
    </row>
    <row r="191" spans="1:17" s="14" customFormat="1" ht="15" customHeight="1" hidden="1">
      <c r="A191" s="99" t="s">
        <v>138</v>
      </c>
      <c r="B191" s="101"/>
      <c r="C191" s="9">
        <v>1150</v>
      </c>
      <c r="D191" s="38"/>
      <c r="E191" s="19"/>
      <c r="F191" s="19"/>
      <c r="G191" s="47">
        <f>G167+G177+G187+G189+G190</f>
        <v>0</v>
      </c>
      <c r="H191" s="19"/>
      <c r="I191" s="19"/>
      <c r="J191" s="19"/>
      <c r="K191" s="19"/>
      <c r="L191" s="19"/>
      <c r="M191" s="54"/>
      <c r="N191" s="31"/>
      <c r="O191" s="31"/>
      <c r="P191" s="31"/>
      <c r="Q191" s="31"/>
    </row>
    <row r="192" spans="1:17" s="4" customFormat="1" ht="13.5" customHeight="1" hidden="1">
      <c r="A192" s="107" t="s">
        <v>0</v>
      </c>
      <c r="B192" s="107" t="s">
        <v>1</v>
      </c>
      <c r="C192" s="40" t="s">
        <v>2</v>
      </c>
      <c r="D192" s="40" t="s">
        <v>4</v>
      </c>
      <c r="E192" s="108" t="s">
        <v>163</v>
      </c>
      <c r="F192" s="108"/>
      <c r="G192" s="108"/>
      <c r="H192" s="108" t="s">
        <v>117</v>
      </c>
      <c r="I192" s="108"/>
      <c r="J192" s="108" t="s">
        <v>120</v>
      </c>
      <c r="K192" s="108"/>
      <c r="L192" s="108"/>
      <c r="M192" s="108"/>
      <c r="N192" s="103" t="s">
        <v>164</v>
      </c>
      <c r="O192" s="103"/>
      <c r="P192" s="48"/>
      <c r="Q192" s="48"/>
    </row>
    <row r="193" spans="1:17" s="4" customFormat="1" ht="13.5" customHeight="1" hidden="1">
      <c r="A193" s="107"/>
      <c r="B193" s="107"/>
      <c r="C193" s="40" t="s">
        <v>3</v>
      </c>
      <c r="D193" s="40" t="s">
        <v>5</v>
      </c>
      <c r="E193" s="37" t="s">
        <v>108</v>
      </c>
      <c r="F193" s="41" t="s">
        <v>109</v>
      </c>
      <c r="G193" s="37" t="s">
        <v>111</v>
      </c>
      <c r="H193" s="41" t="s">
        <v>113</v>
      </c>
      <c r="I193" s="41" t="s">
        <v>115</v>
      </c>
      <c r="J193" s="108" t="s">
        <v>118</v>
      </c>
      <c r="K193" s="108"/>
      <c r="L193" s="108" t="s">
        <v>119</v>
      </c>
      <c r="M193" s="108"/>
      <c r="N193" s="103"/>
      <c r="O193" s="103"/>
      <c r="P193" s="48"/>
      <c r="Q193" s="48"/>
    </row>
    <row r="194" spans="1:17" s="4" customFormat="1" ht="13.5" customHeight="1" hidden="1">
      <c r="A194" s="107"/>
      <c r="B194" s="107"/>
      <c r="C194" s="40"/>
      <c r="D194" s="40"/>
      <c r="E194" s="37"/>
      <c r="F194" s="41" t="s">
        <v>110</v>
      </c>
      <c r="G194" s="37" t="s">
        <v>112</v>
      </c>
      <c r="H194" s="41" t="s">
        <v>114</v>
      </c>
      <c r="I194" s="41" t="s">
        <v>116</v>
      </c>
      <c r="J194" s="41" t="s">
        <v>6</v>
      </c>
      <c r="K194" s="41" t="s">
        <v>7</v>
      </c>
      <c r="L194" s="41" t="s">
        <v>6</v>
      </c>
      <c r="M194" s="41" t="s">
        <v>7</v>
      </c>
      <c r="N194" s="104" t="s">
        <v>6</v>
      </c>
      <c r="O194" s="104" t="s">
        <v>7</v>
      </c>
      <c r="P194" s="48"/>
      <c r="Q194" s="48"/>
    </row>
    <row r="195" spans="1:17" s="4" customFormat="1" ht="12.75" customHeight="1" hidden="1">
      <c r="A195" s="107"/>
      <c r="B195" s="107"/>
      <c r="C195" s="42"/>
      <c r="D195" s="42"/>
      <c r="E195" s="37"/>
      <c r="F195" s="41" t="s">
        <v>47</v>
      </c>
      <c r="G195" s="37" t="s">
        <v>47</v>
      </c>
      <c r="H195" s="41"/>
      <c r="I195" s="41"/>
      <c r="J195" s="41"/>
      <c r="K195" s="41"/>
      <c r="L195" s="37"/>
      <c r="M195" s="48"/>
      <c r="N195" s="104"/>
      <c r="O195" s="104"/>
      <c r="P195" s="48"/>
      <c r="Q195" s="48"/>
    </row>
    <row r="196" spans="1:17" s="14" customFormat="1" ht="15" customHeight="1" hidden="1">
      <c r="A196" s="99" t="s">
        <v>140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1"/>
      <c r="P196" s="31"/>
      <c r="Q196" s="31"/>
    </row>
    <row r="197" spans="1:17" s="14" customFormat="1" ht="15" customHeight="1" hidden="1">
      <c r="A197" s="102">
        <v>1</v>
      </c>
      <c r="B197" s="117" t="s">
        <v>128</v>
      </c>
      <c r="C197" s="88">
        <v>1160</v>
      </c>
      <c r="D197" s="88" t="s">
        <v>9</v>
      </c>
      <c r="E197" s="13"/>
      <c r="F197" s="13"/>
      <c r="G197" s="12"/>
      <c r="H197" s="13"/>
      <c r="I197" s="13"/>
      <c r="J197" s="13"/>
      <c r="K197" s="13"/>
      <c r="L197" s="13"/>
      <c r="M197" s="13"/>
      <c r="N197" s="31"/>
      <c r="O197" s="28"/>
      <c r="P197" s="31"/>
      <c r="Q197" s="31"/>
    </row>
    <row r="198" spans="1:17" s="14" customFormat="1" ht="15" customHeight="1" hidden="1">
      <c r="A198" s="102"/>
      <c r="B198" s="117"/>
      <c r="C198" s="88"/>
      <c r="D198" s="88"/>
      <c r="E198" s="13"/>
      <c r="F198" s="13"/>
      <c r="G198" s="13"/>
      <c r="H198" s="13"/>
      <c r="I198" s="13"/>
      <c r="J198" s="13"/>
      <c r="K198" s="13"/>
      <c r="L198" s="13"/>
      <c r="M198" s="13"/>
      <c r="N198" s="31"/>
      <c r="O198" s="28"/>
      <c r="P198" s="31"/>
      <c r="Q198" s="31"/>
    </row>
    <row r="199" spans="1:17" s="14" customFormat="1" ht="15" customHeight="1" hidden="1">
      <c r="A199" s="10">
        <v>2</v>
      </c>
      <c r="B199" s="15" t="s">
        <v>30</v>
      </c>
      <c r="C199" s="9">
        <v>1170</v>
      </c>
      <c r="D199" s="9" t="s">
        <v>13</v>
      </c>
      <c r="E199" s="13"/>
      <c r="F199" s="13"/>
      <c r="G199" s="12"/>
      <c r="H199" s="13"/>
      <c r="I199" s="13"/>
      <c r="J199" s="13"/>
      <c r="K199" s="13"/>
      <c r="L199" s="13"/>
      <c r="M199" s="26"/>
      <c r="N199" s="31"/>
      <c r="O199" s="28" t="e">
        <f>M199/K199*100</f>
        <v>#DIV/0!</v>
      </c>
      <c r="P199" s="31"/>
      <c r="Q199" s="31"/>
    </row>
    <row r="200" spans="1:17" s="14" customFormat="1" ht="15" customHeight="1" hidden="1">
      <c r="A200" s="10">
        <v>3</v>
      </c>
      <c r="B200" s="15" t="s">
        <v>26</v>
      </c>
      <c r="C200" s="9">
        <v>1180</v>
      </c>
      <c r="D200" s="9" t="s">
        <v>10</v>
      </c>
      <c r="E200" s="13"/>
      <c r="F200" s="13"/>
      <c r="G200" s="12"/>
      <c r="H200" s="13"/>
      <c r="I200" s="13"/>
      <c r="J200" s="13"/>
      <c r="K200" s="13"/>
      <c r="L200" s="13"/>
      <c r="M200" s="26"/>
      <c r="N200" s="31"/>
      <c r="O200" s="28" t="e">
        <f>M200/K200*100</f>
        <v>#DIV/0!</v>
      </c>
      <c r="P200" s="31"/>
      <c r="Q200" s="31"/>
    </row>
    <row r="201" spans="1:17" s="14" customFormat="1" ht="12.75" customHeight="1" hidden="1">
      <c r="A201" s="99" t="s">
        <v>139</v>
      </c>
      <c r="B201" s="101"/>
      <c r="C201" s="9">
        <v>1190</v>
      </c>
      <c r="D201" s="38"/>
      <c r="E201" s="19"/>
      <c r="F201" s="19"/>
      <c r="G201" s="47">
        <f>G197+G199+G200</f>
        <v>0</v>
      </c>
      <c r="H201" s="19"/>
      <c r="I201" s="19"/>
      <c r="J201" s="19"/>
      <c r="K201" s="47">
        <f>K197+K199+K200</f>
        <v>0</v>
      </c>
      <c r="L201" s="19"/>
      <c r="M201" s="47">
        <f>M197+M199+M200</f>
        <v>0</v>
      </c>
      <c r="N201" s="31"/>
      <c r="O201" s="28" t="e">
        <f>M201/K201*100</f>
        <v>#DIV/0!</v>
      </c>
      <c r="P201" s="31"/>
      <c r="Q201" s="31"/>
    </row>
    <row r="202" spans="1:17" s="14" customFormat="1" ht="15" customHeight="1" hidden="1">
      <c r="A202" s="114" t="s">
        <v>141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6"/>
      <c r="N202" s="31"/>
      <c r="O202" s="31"/>
      <c r="P202" s="31"/>
      <c r="Q202" s="31"/>
    </row>
    <row r="203" spans="1:17" s="14" customFormat="1" ht="15" customHeight="1" hidden="1">
      <c r="A203" s="10">
        <v>1</v>
      </c>
      <c r="B203" s="15" t="s">
        <v>33</v>
      </c>
      <c r="C203" s="9">
        <v>1200</v>
      </c>
      <c r="D203" s="9" t="s">
        <v>9</v>
      </c>
      <c r="E203" s="13"/>
      <c r="F203" s="13"/>
      <c r="G203" s="12"/>
      <c r="H203" s="13"/>
      <c r="I203" s="13"/>
      <c r="J203" s="13"/>
      <c r="K203" s="13"/>
      <c r="L203" s="13"/>
      <c r="M203" s="26"/>
      <c r="N203" s="31"/>
      <c r="O203" s="31"/>
      <c r="P203" s="31"/>
      <c r="Q203" s="31"/>
    </row>
    <row r="204" spans="1:17" s="14" customFormat="1" ht="15" customHeight="1" hidden="1">
      <c r="A204" s="10"/>
      <c r="B204" s="10" t="s">
        <v>34</v>
      </c>
      <c r="C204" s="9">
        <v>1201</v>
      </c>
      <c r="D204" s="9" t="s">
        <v>9</v>
      </c>
      <c r="E204" s="13"/>
      <c r="F204" s="13"/>
      <c r="G204" s="12"/>
      <c r="H204" s="13"/>
      <c r="I204" s="13"/>
      <c r="J204" s="13"/>
      <c r="K204" s="13"/>
      <c r="L204" s="13"/>
      <c r="M204" s="26"/>
      <c r="N204" s="31"/>
      <c r="O204" s="31"/>
      <c r="P204" s="31"/>
      <c r="Q204" s="31"/>
    </row>
    <row r="205" spans="1:17" s="14" customFormat="1" ht="15" customHeight="1" hidden="1">
      <c r="A205" s="10">
        <v>2</v>
      </c>
      <c r="B205" s="15" t="s">
        <v>35</v>
      </c>
      <c r="C205" s="9">
        <v>1210</v>
      </c>
      <c r="D205" s="9" t="s">
        <v>9</v>
      </c>
      <c r="E205" s="13"/>
      <c r="F205" s="13"/>
      <c r="G205" s="12"/>
      <c r="H205" s="13"/>
      <c r="I205" s="13"/>
      <c r="J205" s="13"/>
      <c r="K205" s="13"/>
      <c r="L205" s="13"/>
      <c r="M205" s="26"/>
      <c r="N205" s="31"/>
      <c r="O205" s="31"/>
      <c r="P205" s="31"/>
      <c r="Q205" s="31"/>
    </row>
    <row r="206" spans="1:17" s="14" customFormat="1" ht="15" customHeight="1" hidden="1">
      <c r="A206" s="10">
        <v>3</v>
      </c>
      <c r="B206" s="15" t="s">
        <v>36</v>
      </c>
      <c r="C206" s="9">
        <v>1220</v>
      </c>
      <c r="D206" s="9" t="s">
        <v>9</v>
      </c>
      <c r="E206" s="13"/>
      <c r="F206" s="13"/>
      <c r="G206" s="12"/>
      <c r="H206" s="13"/>
      <c r="I206" s="13"/>
      <c r="J206" s="13"/>
      <c r="K206" s="13"/>
      <c r="L206" s="13"/>
      <c r="M206" s="26"/>
      <c r="N206" s="31"/>
      <c r="O206" s="31"/>
      <c r="P206" s="31"/>
      <c r="Q206" s="31"/>
    </row>
    <row r="207" spans="1:17" s="14" customFormat="1" ht="15" customHeight="1" hidden="1">
      <c r="A207" s="10">
        <v>4</v>
      </c>
      <c r="B207" s="15" t="s">
        <v>37</v>
      </c>
      <c r="C207" s="9">
        <v>1230</v>
      </c>
      <c r="D207" s="9" t="s">
        <v>9</v>
      </c>
      <c r="E207" s="13"/>
      <c r="F207" s="13"/>
      <c r="G207" s="12"/>
      <c r="H207" s="13"/>
      <c r="I207" s="13"/>
      <c r="J207" s="13"/>
      <c r="K207" s="13"/>
      <c r="L207" s="13"/>
      <c r="M207" s="26"/>
      <c r="N207" s="31"/>
      <c r="O207" s="31"/>
      <c r="P207" s="31"/>
      <c r="Q207" s="31"/>
    </row>
    <row r="208" spans="1:17" s="14" customFormat="1" ht="15" customHeight="1" hidden="1">
      <c r="A208" s="10">
        <v>5</v>
      </c>
      <c r="B208" s="15" t="s">
        <v>38</v>
      </c>
      <c r="C208" s="9">
        <v>1240</v>
      </c>
      <c r="D208" s="9" t="s">
        <v>9</v>
      </c>
      <c r="E208" s="13"/>
      <c r="F208" s="13"/>
      <c r="G208" s="12"/>
      <c r="H208" s="13"/>
      <c r="I208" s="13"/>
      <c r="J208" s="13"/>
      <c r="K208" s="13"/>
      <c r="L208" s="13"/>
      <c r="M208" s="26"/>
      <c r="N208" s="31"/>
      <c r="O208" s="31"/>
      <c r="P208" s="31"/>
      <c r="Q208" s="31"/>
    </row>
    <row r="209" spans="1:17" s="14" customFormat="1" ht="15" customHeight="1" hidden="1">
      <c r="A209" s="102">
        <v>6</v>
      </c>
      <c r="B209" s="15" t="s">
        <v>39</v>
      </c>
      <c r="C209" s="9">
        <v>1250</v>
      </c>
      <c r="D209" s="9" t="s">
        <v>9</v>
      </c>
      <c r="E209" s="13"/>
      <c r="F209" s="13"/>
      <c r="G209" s="12"/>
      <c r="H209" s="13"/>
      <c r="I209" s="13"/>
      <c r="J209" s="13"/>
      <c r="K209" s="13"/>
      <c r="L209" s="13"/>
      <c r="M209" s="26"/>
      <c r="N209" s="31"/>
      <c r="O209" s="31"/>
      <c r="P209" s="31"/>
      <c r="Q209" s="31"/>
    </row>
    <row r="210" spans="1:17" s="14" customFormat="1" ht="15" customHeight="1" hidden="1">
      <c r="A210" s="102"/>
      <c r="B210" s="15" t="s">
        <v>129</v>
      </c>
      <c r="C210" s="9">
        <v>1251</v>
      </c>
      <c r="D210" s="9" t="s">
        <v>9</v>
      </c>
      <c r="E210" s="13"/>
      <c r="F210" s="13"/>
      <c r="G210" s="12"/>
      <c r="H210" s="13"/>
      <c r="I210" s="13"/>
      <c r="J210" s="13"/>
      <c r="K210" s="13"/>
      <c r="L210" s="13"/>
      <c r="M210" s="26"/>
      <c r="N210" s="31"/>
      <c r="O210" s="31"/>
      <c r="P210" s="31"/>
      <c r="Q210" s="31"/>
    </row>
    <row r="211" spans="1:17" s="14" customFormat="1" ht="15" customHeight="1" hidden="1">
      <c r="A211" s="102">
        <v>7</v>
      </c>
      <c r="B211" s="15" t="s">
        <v>40</v>
      </c>
      <c r="C211" s="9">
        <v>1260</v>
      </c>
      <c r="D211" s="9" t="s">
        <v>41</v>
      </c>
      <c r="E211" s="13"/>
      <c r="F211" s="13"/>
      <c r="G211" s="12"/>
      <c r="H211" s="13"/>
      <c r="I211" s="13"/>
      <c r="J211" s="13"/>
      <c r="K211" s="13"/>
      <c r="L211" s="13"/>
      <c r="M211" s="26"/>
      <c r="N211" s="31"/>
      <c r="O211" s="31"/>
      <c r="P211" s="31"/>
      <c r="Q211" s="31"/>
    </row>
    <row r="212" spans="1:17" s="14" customFormat="1" ht="15" customHeight="1" hidden="1">
      <c r="A212" s="102"/>
      <c r="B212" s="15" t="s">
        <v>42</v>
      </c>
      <c r="C212" s="9">
        <v>1261</v>
      </c>
      <c r="D212" s="9" t="s">
        <v>41</v>
      </c>
      <c r="E212" s="13"/>
      <c r="F212" s="13"/>
      <c r="G212" s="12"/>
      <c r="H212" s="13"/>
      <c r="I212" s="13"/>
      <c r="J212" s="13"/>
      <c r="K212" s="13"/>
      <c r="L212" s="13"/>
      <c r="M212" s="26"/>
      <c r="N212" s="31"/>
      <c r="O212" s="31"/>
      <c r="P212" s="31"/>
      <c r="Q212" s="31"/>
    </row>
    <row r="213" spans="1:17" s="14" customFormat="1" ht="15" customHeight="1" hidden="1">
      <c r="A213" s="102"/>
      <c r="B213" s="15" t="s">
        <v>103</v>
      </c>
      <c r="C213" s="9">
        <v>1262</v>
      </c>
      <c r="D213" s="9" t="s">
        <v>41</v>
      </c>
      <c r="E213" s="13"/>
      <c r="F213" s="13"/>
      <c r="G213" s="12"/>
      <c r="H213" s="13"/>
      <c r="I213" s="13"/>
      <c r="J213" s="13"/>
      <c r="K213" s="13"/>
      <c r="L213" s="13"/>
      <c r="M213" s="26"/>
      <c r="N213" s="31"/>
      <c r="O213" s="31"/>
      <c r="P213" s="31"/>
      <c r="Q213" s="31"/>
    </row>
    <row r="214" spans="1:17" s="14" customFormat="1" ht="15" customHeight="1" hidden="1">
      <c r="A214" s="102"/>
      <c r="B214" s="15" t="s">
        <v>104</v>
      </c>
      <c r="C214" s="9">
        <v>1263</v>
      </c>
      <c r="D214" s="9" t="s">
        <v>41</v>
      </c>
      <c r="E214" s="13"/>
      <c r="F214" s="13"/>
      <c r="G214" s="12"/>
      <c r="H214" s="13"/>
      <c r="I214" s="13"/>
      <c r="J214" s="13"/>
      <c r="K214" s="13"/>
      <c r="L214" s="13"/>
      <c r="M214" s="26"/>
      <c r="N214" s="31"/>
      <c r="O214" s="31"/>
      <c r="P214" s="31"/>
      <c r="Q214" s="31"/>
    </row>
    <row r="215" spans="1:17" s="14" customFormat="1" ht="15" customHeight="1" hidden="1">
      <c r="A215" s="102"/>
      <c r="B215" s="15" t="s">
        <v>105</v>
      </c>
      <c r="C215" s="9">
        <v>1264</v>
      </c>
      <c r="D215" s="9" t="s">
        <v>41</v>
      </c>
      <c r="E215" s="13"/>
      <c r="F215" s="13"/>
      <c r="G215" s="12"/>
      <c r="H215" s="13"/>
      <c r="I215" s="13"/>
      <c r="J215" s="13"/>
      <c r="K215" s="13"/>
      <c r="L215" s="13"/>
      <c r="M215" s="26"/>
      <c r="N215" s="31"/>
      <c r="O215" s="31"/>
      <c r="P215" s="31"/>
      <c r="Q215" s="31"/>
    </row>
    <row r="216" spans="1:17" s="14" customFormat="1" ht="15" customHeight="1" hidden="1">
      <c r="A216" s="102">
        <v>8</v>
      </c>
      <c r="B216" s="15" t="s">
        <v>43</v>
      </c>
      <c r="C216" s="9">
        <v>1270</v>
      </c>
      <c r="D216" s="9" t="s">
        <v>9</v>
      </c>
      <c r="E216" s="13"/>
      <c r="F216" s="13"/>
      <c r="G216" s="12"/>
      <c r="H216" s="13"/>
      <c r="I216" s="13"/>
      <c r="J216" s="13"/>
      <c r="K216" s="13"/>
      <c r="L216" s="13"/>
      <c r="M216" s="26"/>
      <c r="N216" s="31"/>
      <c r="O216" s="31"/>
      <c r="P216" s="31"/>
      <c r="Q216" s="31"/>
    </row>
    <row r="217" spans="1:17" s="14" customFormat="1" ht="15" customHeight="1" hidden="1">
      <c r="A217" s="102"/>
      <c r="B217" s="15" t="s">
        <v>44</v>
      </c>
      <c r="C217" s="9">
        <v>1271</v>
      </c>
      <c r="D217" s="9" t="s">
        <v>45</v>
      </c>
      <c r="E217" s="13"/>
      <c r="F217" s="13"/>
      <c r="G217" s="12"/>
      <c r="H217" s="13"/>
      <c r="I217" s="13"/>
      <c r="J217" s="13"/>
      <c r="K217" s="13"/>
      <c r="L217" s="13"/>
      <c r="M217" s="26"/>
      <c r="N217" s="31"/>
      <c r="O217" s="31"/>
      <c r="P217" s="31"/>
      <c r="Q217" s="31"/>
    </row>
    <row r="218" spans="1:17" s="14" customFormat="1" ht="15" customHeight="1" hidden="1">
      <c r="A218" s="10">
        <v>9</v>
      </c>
      <c r="B218" s="15" t="s">
        <v>46</v>
      </c>
      <c r="C218" s="9">
        <v>1280</v>
      </c>
      <c r="D218" s="9" t="s">
        <v>47</v>
      </c>
      <c r="E218" s="13"/>
      <c r="F218" s="13"/>
      <c r="G218" s="12"/>
      <c r="H218" s="13"/>
      <c r="I218" s="13"/>
      <c r="J218" s="13"/>
      <c r="K218" s="13"/>
      <c r="L218" s="13"/>
      <c r="M218" s="26"/>
      <c r="N218" s="31"/>
      <c r="O218" s="31"/>
      <c r="P218" s="31"/>
      <c r="Q218" s="31"/>
    </row>
    <row r="219" spans="1:17" s="14" customFormat="1" ht="15" customHeight="1" hidden="1">
      <c r="A219" s="10">
        <v>10</v>
      </c>
      <c r="B219" s="15" t="s">
        <v>48</v>
      </c>
      <c r="C219" s="9">
        <v>1290</v>
      </c>
      <c r="D219" s="9" t="s">
        <v>107</v>
      </c>
      <c r="E219" s="13"/>
      <c r="F219" s="13"/>
      <c r="G219" s="12"/>
      <c r="H219" s="13"/>
      <c r="I219" s="13"/>
      <c r="J219" s="13"/>
      <c r="K219" s="13"/>
      <c r="L219" s="13"/>
      <c r="M219" s="26"/>
      <c r="N219" s="31"/>
      <c r="O219" s="31"/>
      <c r="P219" s="31"/>
      <c r="Q219" s="31"/>
    </row>
    <row r="220" spans="1:17" s="14" customFormat="1" ht="13.5" customHeight="1" hidden="1">
      <c r="A220" s="10">
        <v>11</v>
      </c>
      <c r="B220" s="15" t="s">
        <v>26</v>
      </c>
      <c r="C220" s="9">
        <v>1300</v>
      </c>
      <c r="D220" s="9" t="s">
        <v>10</v>
      </c>
      <c r="E220" s="13"/>
      <c r="F220" s="13"/>
      <c r="G220" s="12"/>
      <c r="H220" s="13"/>
      <c r="I220" s="13"/>
      <c r="J220" s="13"/>
      <c r="K220" s="13"/>
      <c r="L220" s="13"/>
      <c r="M220" s="26"/>
      <c r="N220" s="31"/>
      <c r="O220" s="31"/>
      <c r="P220" s="31"/>
      <c r="Q220" s="31"/>
    </row>
    <row r="221" spans="1:17" s="14" customFormat="1" ht="15" customHeight="1" hidden="1">
      <c r="A221" s="99" t="s">
        <v>142</v>
      </c>
      <c r="B221" s="101"/>
      <c r="C221" s="9">
        <v>1310</v>
      </c>
      <c r="D221" s="38"/>
      <c r="E221" s="19"/>
      <c r="F221" s="19"/>
      <c r="G221" s="47">
        <f>G203+G205+G206+G207+G208+G209+G211+G216+G218+G219+G220</f>
        <v>0</v>
      </c>
      <c r="H221" s="19"/>
      <c r="I221" s="19"/>
      <c r="J221" s="19"/>
      <c r="K221" s="47">
        <f>K203+K205+K206+K207+K208+K209+K211+K216+K218+K219+K220</f>
        <v>0</v>
      </c>
      <c r="L221" s="13"/>
      <c r="M221" s="47">
        <f>M203+M205+M206+M207+M208+M209+M211+M216+M218+M219+M220</f>
        <v>0</v>
      </c>
      <c r="N221" s="31"/>
      <c r="O221" s="31"/>
      <c r="P221" s="31"/>
      <c r="Q221" s="31"/>
    </row>
    <row r="222" spans="1:17" s="14" customFormat="1" ht="15" customHeight="1" hidden="1">
      <c r="A222" s="114" t="s">
        <v>143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6"/>
      <c r="N222" s="31"/>
      <c r="O222" s="31"/>
      <c r="P222" s="31"/>
      <c r="Q222" s="31"/>
    </row>
    <row r="223" spans="1:17" s="14" customFormat="1" ht="15" customHeight="1" hidden="1">
      <c r="A223" s="10">
        <v>1</v>
      </c>
      <c r="B223" s="15" t="s">
        <v>144</v>
      </c>
      <c r="C223" s="9">
        <v>1320</v>
      </c>
      <c r="D223" s="9" t="s">
        <v>52</v>
      </c>
      <c r="E223" s="13"/>
      <c r="F223" s="13"/>
      <c r="G223" s="12"/>
      <c r="H223" s="13"/>
      <c r="I223" s="13"/>
      <c r="J223" s="13"/>
      <c r="K223" s="13"/>
      <c r="L223" s="13"/>
      <c r="M223" s="26"/>
      <c r="N223" s="31"/>
      <c r="O223" s="31"/>
      <c r="P223" s="31"/>
      <c r="Q223" s="31"/>
    </row>
    <row r="224" spans="1:17" s="14" customFormat="1" ht="15" customHeight="1" hidden="1">
      <c r="A224" s="10">
        <v>2</v>
      </c>
      <c r="B224" s="15" t="s">
        <v>54</v>
      </c>
      <c r="C224" s="9">
        <v>1330</v>
      </c>
      <c r="D224" s="9" t="s">
        <v>52</v>
      </c>
      <c r="E224" s="13"/>
      <c r="F224" s="13"/>
      <c r="G224" s="12"/>
      <c r="H224" s="13"/>
      <c r="I224" s="13"/>
      <c r="J224" s="13"/>
      <c r="K224" s="13"/>
      <c r="L224" s="13"/>
      <c r="M224" s="26"/>
      <c r="N224" s="31"/>
      <c r="O224" s="31"/>
      <c r="P224" s="31"/>
      <c r="Q224" s="31"/>
    </row>
    <row r="225" spans="1:17" s="14" customFormat="1" ht="15" customHeight="1" hidden="1">
      <c r="A225" s="10">
        <v>3</v>
      </c>
      <c r="B225" s="15" t="s">
        <v>55</v>
      </c>
      <c r="C225" s="9">
        <v>1340</v>
      </c>
      <c r="D225" s="9" t="s">
        <v>10</v>
      </c>
      <c r="E225" s="13"/>
      <c r="F225" s="13"/>
      <c r="G225" s="12"/>
      <c r="H225" s="13"/>
      <c r="I225" s="13"/>
      <c r="J225" s="13"/>
      <c r="K225" s="13"/>
      <c r="L225" s="13"/>
      <c r="M225" s="26"/>
      <c r="N225" s="31"/>
      <c r="O225" s="31"/>
      <c r="P225" s="31"/>
      <c r="Q225" s="31"/>
    </row>
    <row r="226" spans="1:17" s="14" customFormat="1" ht="15" customHeight="1" hidden="1">
      <c r="A226" s="10">
        <v>4</v>
      </c>
      <c r="B226" s="15" t="s">
        <v>56</v>
      </c>
      <c r="C226" s="9">
        <v>1350</v>
      </c>
      <c r="D226" s="9" t="s">
        <v>10</v>
      </c>
      <c r="E226" s="13"/>
      <c r="F226" s="13"/>
      <c r="G226" s="12"/>
      <c r="H226" s="13"/>
      <c r="I226" s="13"/>
      <c r="J226" s="13"/>
      <c r="K226" s="13"/>
      <c r="L226" s="13"/>
      <c r="M226" s="26"/>
      <c r="N226" s="31"/>
      <c r="O226" s="31"/>
      <c r="P226" s="31"/>
      <c r="Q226" s="31"/>
    </row>
    <row r="227" spans="1:17" s="14" customFormat="1" ht="15" customHeight="1" hidden="1">
      <c r="A227" s="10">
        <v>5</v>
      </c>
      <c r="B227" s="15" t="s">
        <v>145</v>
      </c>
      <c r="C227" s="9">
        <v>1360</v>
      </c>
      <c r="D227" s="9" t="s">
        <v>9</v>
      </c>
      <c r="E227" s="13"/>
      <c r="F227" s="13"/>
      <c r="G227" s="12"/>
      <c r="H227" s="13"/>
      <c r="I227" s="13"/>
      <c r="J227" s="13"/>
      <c r="K227" s="13"/>
      <c r="L227" s="13"/>
      <c r="M227" s="26"/>
      <c r="N227" s="31"/>
      <c r="O227" s="31"/>
      <c r="P227" s="31"/>
      <c r="Q227" s="31"/>
    </row>
    <row r="228" spans="1:17" s="14" customFormat="1" ht="13.5" customHeight="1" hidden="1">
      <c r="A228" s="10">
        <v>6</v>
      </c>
      <c r="B228" s="15" t="s">
        <v>26</v>
      </c>
      <c r="C228" s="9">
        <v>1370</v>
      </c>
      <c r="D228" s="9" t="s">
        <v>10</v>
      </c>
      <c r="E228" s="13"/>
      <c r="F228" s="13"/>
      <c r="G228" s="12"/>
      <c r="H228" s="13"/>
      <c r="I228" s="13"/>
      <c r="J228" s="13"/>
      <c r="K228" s="13"/>
      <c r="L228" s="13"/>
      <c r="M228" s="26"/>
      <c r="N228" s="31"/>
      <c r="O228" s="31"/>
      <c r="P228" s="31"/>
      <c r="Q228" s="31"/>
    </row>
    <row r="229" spans="1:17" s="14" customFormat="1" ht="15" customHeight="1" hidden="1">
      <c r="A229" s="99" t="s">
        <v>146</v>
      </c>
      <c r="B229" s="101"/>
      <c r="C229" s="9">
        <v>1380</v>
      </c>
      <c r="D229" s="38"/>
      <c r="E229" s="19"/>
      <c r="F229" s="19"/>
      <c r="G229" s="47">
        <f>SUM(G223:G228)</f>
        <v>0</v>
      </c>
      <c r="H229" s="19"/>
      <c r="I229" s="19"/>
      <c r="J229" s="19"/>
      <c r="K229" s="47">
        <f>SUM(K223:K228)</f>
        <v>0</v>
      </c>
      <c r="L229" s="19"/>
      <c r="M229" s="47">
        <f>SUM(M223:M228)</f>
        <v>0</v>
      </c>
      <c r="N229" s="31"/>
      <c r="O229" s="31"/>
      <c r="P229" s="31"/>
      <c r="Q229" s="31"/>
    </row>
    <row r="230" spans="1:17" s="4" customFormat="1" ht="13.5" customHeight="1" hidden="1">
      <c r="A230" s="107" t="s">
        <v>0</v>
      </c>
      <c r="B230" s="107" t="s">
        <v>1</v>
      </c>
      <c r="C230" s="40" t="s">
        <v>2</v>
      </c>
      <c r="D230" s="40" t="s">
        <v>4</v>
      </c>
      <c r="E230" s="108" t="s">
        <v>163</v>
      </c>
      <c r="F230" s="108"/>
      <c r="G230" s="108"/>
      <c r="H230" s="108" t="s">
        <v>117</v>
      </c>
      <c r="I230" s="108"/>
      <c r="J230" s="108" t="s">
        <v>120</v>
      </c>
      <c r="K230" s="108"/>
      <c r="L230" s="108"/>
      <c r="M230" s="108"/>
      <c r="N230" s="103" t="s">
        <v>164</v>
      </c>
      <c r="O230" s="103"/>
      <c r="P230" s="48"/>
      <c r="Q230" s="48"/>
    </row>
    <row r="231" spans="1:17" s="4" customFormat="1" ht="13.5" customHeight="1" hidden="1">
      <c r="A231" s="107"/>
      <c r="B231" s="107"/>
      <c r="C231" s="40" t="s">
        <v>3</v>
      </c>
      <c r="D231" s="40" t="s">
        <v>5</v>
      </c>
      <c r="E231" s="37" t="s">
        <v>108</v>
      </c>
      <c r="F231" s="41" t="s">
        <v>109</v>
      </c>
      <c r="G231" s="37" t="s">
        <v>111</v>
      </c>
      <c r="H231" s="41" t="s">
        <v>113</v>
      </c>
      <c r="I231" s="41" t="s">
        <v>115</v>
      </c>
      <c r="J231" s="108" t="s">
        <v>118</v>
      </c>
      <c r="K231" s="108"/>
      <c r="L231" s="108" t="s">
        <v>119</v>
      </c>
      <c r="M231" s="108"/>
      <c r="N231" s="103"/>
      <c r="O231" s="103"/>
      <c r="P231" s="48"/>
      <c r="Q231" s="48"/>
    </row>
    <row r="232" spans="1:17" s="4" customFormat="1" ht="13.5" customHeight="1" hidden="1">
      <c r="A232" s="107"/>
      <c r="B232" s="107"/>
      <c r="C232" s="40"/>
      <c r="D232" s="40"/>
      <c r="E232" s="37"/>
      <c r="F232" s="41" t="s">
        <v>110</v>
      </c>
      <c r="G232" s="37" t="s">
        <v>112</v>
      </c>
      <c r="H232" s="41" t="s">
        <v>114</v>
      </c>
      <c r="I232" s="41" t="s">
        <v>116</v>
      </c>
      <c r="J232" s="41" t="s">
        <v>6</v>
      </c>
      <c r="K232" s="41" t="s">
        <v>7</v>
      </c>
      <c r="L232" s="41" t="s">
        <v>6</v>
      </c>
      <c r="M232" s="41" t="s">
        <v>7</v>
      </c>
      <c r="N232" s="104" t="s">
        <v>6</v>
      </c>
      <c r="O232" s="104" t="s">
        <v>7</v>
      </c>
      <c r="P232" s="48"/>
      <c r="Q232" s="48"/>
    </row>
    <row r="233" spans="1:17" s="4" customFormat="1" ht="13.5" customHeight="1" hidden="1">
      <c r="A233" s="107"/>
      <c r="B233" s="107"/>
      <c r="C233" s="42"/>
      <c r="D233" s="42"/>
      <c r="E233" s="37"/>
      <c r="F233" s="41" t="s">
        <v>47</v>
      </c>
      <c r="G233" s="37" t="s">
        <v>47</v>
      </c>
      <c r="H233" s="41"/>
      <c r="I233" s="41"/>
      <c r="J233" s="41"/>
      <c r="K233" s="41"/>
      <c r="L233" s="37"/>
      <c r="M233" s="48"/>
      <c r="N233" s="104"/>
      <c r="O233" s="104"/>
      <c r="P233" s="48"/>
      <c r="Q233" s="48"/>
    </row>
    <row r="234" spans="1:17" s="14" customFormat="1" ht="14.25" customHeight="1" hidden="1">
      <c r="A234" s="114" t="s">
        <v>147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6"/>
      <c r="N234" s="31"/>
      <c r="O234" s="31"/>
      <c r="P234" s="31"/>
      <c r="Q234" s="31"/>
    </row>
    <row r="235" spans="1:17" s="14" customFormat="1" ht="15" customHeight="1" hidden="1">
      <c r="A235" s="10">
        <v>1</v>
      </c>
      <c r="B235" s="15" t="s">
        <v>59</v>
      </c>
      <c r="C235" s="9">
        <v>1390</v>
      </c>
      <c r="D235" s="9" t="s">
        <v>9</v>
      </c>
      <c r="E235" s="13"/>
      <c r="F235" s="13"/>
      <c r="G235" s="12"/>
      <c r="H235" s="13"/>
      <c r="I235" s="13"/>
      <c r="J235" s="13"/>
      <c r="K235" s="13"/>
      <c r="L235" s="13"/>
      <c r="M235" s="26"/>
      <c r="N235" s="31"/>
      <c r="O235" s="31"/>
      <c r="P235" s="31"/>
      <c r="Q235" s="31"/>
    </row>
    <row r="236" spans="1:17" s="14" customFormat="1" ht="15" customHeight="1" hidden="1">
      <c r="A236" s="10">
        <v>2</v>
      </c>
      <c r="B236" s="15" t="s">
        <v>61</v>
      </c>
      <c r="C236" s="9">
        <v>1400</v>
      </c>
      <c r="D236" s="9" t="s">
        <v>9</v>
      </c>
      <c r="E236" s="13"/>
      <c r="F236" s="13"/>
      <c r="G236" s="12"/>
      <c r="H236" s="13"/>
      <c r="I236" s="13"/>
      <c r="J236" s="13"/>
      <c r="K236" s="13"/>
      <c r="L236" s="13"/>
      <c r="M236" s="26"/>
      <c r="N236" s="31"/>
      <c r="O236" s="31"/>
      <c r="P236" s="31"/>
      <c r="Q236" s="31"/>
    </row>
    <row r="237" spans="1:17" s="14" customFormat="1" ht="15" customHeight="1" hidden="1">
      <c r="A237" s="10">
        <v>5</v>
      </c>
      <c r="B237" s="15" t="s">
        <v>26</v>
      </c>
      <c r="C237" s="9">
        <v>1401</v>
      </c>
      <c r="D237" s="9" t="s">
        <v>10</v>
      </c>
      <c r="E237" s="13"/>
      <c r="F237" s="13"/>
      <c r="G237" s="12"/>
      <c r="H237" s="13"/>
      <c r="I237" s="13"/>
      <c r="J237" s="13"/>
      <c r="K237" s="13"/>
      <c r="L237" s="13"/>
      <c r="M237" s="26"/>
      <c r="N237" s="31"/>
      <c r="O237" s="31"/>
      <c r="P237" s="31"/>
      <c r="Q237" s="31"/>
    </row>
    <row r="238" spans="1:17" s="14" customFormat="1" ht="15" customHeight="1" hidden="1">
      <c r="A238" s="99" t="s">
        <v>148</v>
      </c>
      <c r="B238" s="101"/>
      <c r="C238" s="9">
        <v>1410</v>
      </c>
      <c r="D238" s="38"/>
      <c r="E238" s="19"/>
      <c r="F238" s="19"/>
      <c r="G238" s="47">
        <f>SUM(G235:G237)</f>
        <v>0</v>
      </c>
      <c r="H238" s="19"/>
      <c r="I238" s="19"/>
      <c r="J238" s="19"/>
      <c r="K238" s="47">
        <f>SUM(K235:K237)</f>
        <v>0</v>
      </c>
      <c r="L238" s="13"/>
      <c r="M238" s="47">
        <f>SUM(M235:M237)</f>
        <v>0</v>
      </c>
      <c r="N238" s="31"/>
      <c r="O238" s="31"/>
      <c r="P238" s="31"/>
      <c r="Q238" s="31"/>
    </row>
    <row r="239" spans="1:17" s="14" customFormat="1" ht="15" customHeight="1" hidden="1">
      <c r="A239" s="114" t="s">
        <v>149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6"/>
      <c r="N239" s="31"/>
      <c r="O239" s="31"/>
      <c r="P239" s="31"/>
      <c r="Q239" s="31"/>
    </row>
    <row r="240" spans="1:17" s="14" customFormat="1" ht="15" customHeight="1" hidden="1">
      <c r="A240" s="10">
        <v>1</v>
      </c>
      <c r="B240" s="15" t="s">
        <v>68</v>
      </c>
      <c r="C240" s="9">
        <v>1420</v>
      </c>
      <c r="D240" s="9" t="s">
        <v>9</v>
      </c>
      <c r="E240" s="13"/>
      <c r="F240" s="13"/>
      <c r="G240" s="12"/>
      <c r="H240" s="13"/>
      <c r="I240" s="13"/>
      <c r="J240" s="13"/>
      <c r="K240" s="13"/>
      <c r="L240" s="13"/>
      <c r="M240" s="26"/>
      <c r="N240" s="31"/>
      <c r="O240" s="31"/>
      <c r="P240" s="31"/>
      <c r="Q240" s="31"/>
    </row>
    <row r="241" spans="1:17" s="14" customFormat="1" ht="15" customHeight="1" hidden="1">
      <c r="A241" s="10">
        <v>2</v>
      </c>
      <c r="B241" s="15" t="s">
        <v>69</v>
      </c>
      <c r="C241" s="9">
        <v>1430</v>
      </c>
      <c r="D241" s="9" t="s">
        <v>10</v>
      </c>
      <c r="E241" s="13"/>
      <c r="F241" s="13"/>
      <c r="G241" s="12"/>
      <c r="H241" s="13"/>
      <c r="I241" s="13"/>
      <c r="J241" s="13"/>
      <c r="K241" s="13"/>
      <c r="L241" s="13"/>
      <c r="M241" s="26"/>
      <c r="N241" s="31"/>
      <c r="O241" s="31"/>
      <c r="P241" s="31"/>
      <c r="Q241" s="31"/>
    </row>
    <row r="242" spans="1:17" s="14" customFormat="1" ht="15" customHeight="1" hidden="1">
      <c r="A242" s="10">
        <v>3</v>
      </c>
      <c r="B242" s="15" t="s">
        <v>70</v>
      </c>
      <c r="C242" s="9">
        <v>1440</v>
      </c>
      <c r="D242" s="9" t="s">
        <v>10</v>
      </c>
      <c r="E242" s="13"/>
      <c r="F242" s="13"/>
      <c r="G242" s="12"/>
      <c r="H242" s="13"/>
      <c r="I242" s="13"/>
      <c r="J242" s="13"/>
      <c r="K242" s="13"/>
      <c r="L242" s="13"/>
      <c r="M242" s="26"/>
      <c r="N242" s="31"/>
      <c r="O242" s="31"/>
      <c r="P242" s="31"/>
      <c r="Q242" s="31"/>
    </row>
    <row r="243" spans="1:17" s="14" customFormat="1" ht="15" customHeight="1" hidden="1">
      <c r="A243" s="10">
        <v>4</v>
      </c>
      <c r="B243" s="15" t="s">
        <v>133</v>
      </c>
      <c r="C243" s="9">
        <v>1450</v>
      </c>
      <c r="D243" s="9" t="s">
        <v>10</v>
      </c>
      <c r="E243" s="13"/>
      <c r="F243" s="13"/>
      <c r="G243" s="12"/>
      <c r="H243" s="13"/>
      <c r="I243" s="13"/>
      <c r="J243" s="13"/>
      <c r="K243" s="13"/>
      <c r="L243" s="13"/>
      <c r="M243" s="26"/>
      <c r="N243" s="31"/>
      <c r="O243" s="31"/>
      <c r="P243" s="31"/>
      <c r="Q243" s="31"/>
    </row>
    <row r="244" spans="1:17" s="14" customFormat="1" ht="15" customHeight="1" hidden="1">
      <c r="A244" s="10">
        <v>5</v>
      </c>
      <c r="B244" s="15" t="s">
        <v>26</v>
      </c>
      <c r="C244" s="9">
        <v>1460</v>
      </c>
      <c r="D244" s="9" t="s">
        <v>10</v>
      </c>
      <c r="E244" s="13"/>
      <c r="F244" s="13"/>
      <c r="G244" s="12"/>
      <c r="H244" s="13"/>
      <c r="I244" s="13"/>
      <c r="J244" s="13"/>
      <c r="K244" s="13"/>
      <c r="L244" s="13"/>
      <c r="M244" s="26"/>
      <c r="N244" s="31"/>
      <c r="O244" s="31"/>
      <c r="P244" s="31"/>
      <c r="Q244" s="31"/>
    </row>
    <row r="245" spans="1:17" s="14" customFormat="1" ht="15" customHeight="1" hidden="1">
      <c r="A245" s="99" t="s">
        <v>150</v>
      </c>
      <c r="B245" s="101"/>
      <c r="C245" s="9">
        <v>1470</v>
      </c>
      <c r="D245" s="38"/>
      <c r="E245" s="19"/>
      <c r="F245" s="19"/>
      <c r="G245" s="47">
        <f>SUM(G240:G244)</f>
        <v>0</v>
      </c>
      <c r="H245" s="19"/>
      <c r="I245" s="19"/>
      <c r="J245" s="19"/>
      <c r="K245" s="47">
        <f>SUM(K240:K244)</f>
        <v>0</v>
      </c>
      <c r="L245" s="19"/>
      <c r="M245" s="47">
        <f>SUM(M240:M244)</f>
        <v>0</v>
      </c>
      <c r="N245" s="31"/>
      <c r="O245" s="31"/>
      <c r="P245" s="31"/>
      <c r="Q245" s="31"/>
    </row>
    <row r="246" spans="1:17" s="14" customFormat="1" ht="15" customHeight="1" hidden="1">
      <c r="A246" s="114" t="s">
        <v>159</v>
      </c>
      <c r="B246" s="116"/>
      <c r="C246" s="9"/>
      <c r="D246" s="38"/>
      <c r="E246" s="19"/>
      <c r="F246" s="19"/>
      <c r="G246" s="47"/>
      <c r="H246" s="19"/>
      <c r="I246" s="19"/>
      <c r="J246" s="19"/>
      <c r="K246" s="47"/>
      <c r="L246" s="19"/>
      <c r="M246" s="47"/>
      <c r="N246" s="31"/>
      <c r="O246" s="31"/>
      <c r="P246" s="31"/>
      <c r="Q246" s="31"/>
    </row>
    <row r="247" spans="1:17" s="14" customFormat="1" ht="15" customHeight="1" hidden="1">
      <c r="A247" s="114" t="s">
        <v>158</v>
      </c>
      <c r="B247" s="116"/>
      <c r="C247" s="9">
        <v>1480</v>
      </c>
      <c r="D247" s="35"/>
      <c r="E247" s="19"/>
      <c r="F247" s="19"/>
      <c r="G247" s="47"/>
      <c r="H247" s="19"/>
      <c r="I247" s="19"/>
      <c r="J247" s="19"/>
      <c r="K247" s="19"/>
      <c r="L247" s="19"/>
      <c r="M247" s="54"/>
      <c r="N247" s="31"/>
      <c r="O247" s="31"/>
      <c r="P247" s="31"/>
      <c r="Q247" s="31"/>
    </row>
    <row r="248" spans="1:17" s="16" customFormat="1" ht="16.5" customHeight="1" hidden="1">
      <c r="A248" s="89" t="s">
        <v>151</v>
      </c>
      <c r="B248" s="90"/>
      <c r="C248" s="88">
        <v>1490</v>
      </c>
      <c r="D248" s="88"/>
      <c r="E248" s="76"/>
      <c r="F248" s="76"/>
      <c r="G248" s="106">
        <f>G164+G191+G201+G221+G229+G238+G245+G247</f>
        <v>0</v>
      </c>
      <c r="H248" s="76"/>
      <c r="I248" s="113">
        <f>G248</f>
        <v>0</v>
      </c>
      <c r="J248" s="76"/>
      <c r="K248" s="106">
        <f>K164+K191+K201+K221+K229+K238+K245+K247</f>
        <v>0</v>
      </c>
      <c r="L248" s="76"/>
      <c r="M248" s="106">
        <f>M164+M191+M201+M221+M229+M238+M245+M247</f>
        <v>0</v>
      </c>
      <c r="N248" s="26"/>
      <c r="O248" s="26"/>
      <c r="P248" s="26"/>
      <c r="Q248" s="26"/>
    </row>
    <row r="249" spans="1:17" s="16" customFormat="1" ht="16.5" customHeight="1" hidden="1">
      <c r="A249" s="89" t="s">
        <v>152</v>
      </c>
      <c r="B249" s="90"/>
      <c r="C249" s="88"/>
      <c r="D249" s="88"/>
      <c r="E249" s="76"/>
      <c r="F249" s="76"/>
      <c r="G249" s="106"/>
      <c r="H249" s="76"/>
      <c r="I249" s="113"/>
      <c r="J249" s="76"/>
      <c r="K249" s="106"/>
      <c r="L249" s="76"/>
      <c r="M249" s="106"/>
      <c r="N249" s="26"/>
      <c r="O249" s="26"/>
      <c r="P249" s="26"/>
      <c r="Q249" s="26"/>
    </row>
    <row r="250" spans="1:17" s="16" customFormat="1" ht="16.5" customHeight="1" hidden="1">
      <c r="A250" s="89" t="s">
        <v>153</v>
      </c>
      <c r="B250" s="90"/>
      <c r="C250" s="88"/>
      <c r="D250" s="88"/>
      <c r="E250" s="76"/>
      <c r="F250" s="76"/>
      <c r="G250" s="106"/>
      <c r="H250" s="76"/>
      <c r="I250" s="113"/>
      <c r="J250" s="76"/>
      <c r="K250" s="106"/>
      <c r="L250" s="76"/>
      <c r="M250" s="106"/>
      <c r="N250" s="26"/>
      <c r="O250" s="26"/>
      <c r="P250" s="26"/>
      <c r="Q250" s="26"/>
    </row>
    <row r="251" spans="1:17" s="20" customFormat="1" ht="0.75" customHeight="1">
      <c r="A251" s="55"/>
      <c r="B251" s="55"/>
      <c r="C251" s="56"/>
      <c r="D251" s="40"/>
      <c r="E251" s="37"/>
      <c r="F251" s="37"/>
      <c r="G251" s="37"/>
      <c r="H251" s="37"/>
      <c r="I251" s="37"/>
      <c r="J251" s="37"/>
      <c r="K251" s="57"/>
      <c r="L251" s="57"/>
      <c r="M251" s="32"/>
      <c r="N251" s="32"/>
      <c r="O251" s="32"/>
      <c r="P251" s="32"/>
      <c r="Q251" s="32"/>
    </row>
    <row r="252" spans="1:17" s="4" customFormat="1" ht="13.5" customHeight="1">
      <c r="A252" s="107" t="s">
        <v>0</v>
      </c>
      <c r="B252" s="107" t="s">
        <v>1</v>
      </c>
      <c r="C252" s="40" t="s">
        <v>2</v>
      </c>
      <c r="D252" s="40" t="s">
        <v>4</v>
      </c>
      <c r="E252" s="108" t="s">
        <v>168</v>
      </c>
      <c r="F252" s="108"/>
      <c r="G252" s="108"/>
      <c r="H252" s="108" t="s">
        <v>117</v>
      </c>
      <c r="I252" s="108"/>
      <c r="J252" s="109" t="s">
        <v>179</v>
      </c>
      <c r="K252" s="110"/>
      <c r="L252" s="109" t="s">
        <v>181</v>
      </c>
      <c r="M252" s="110"/>
      <c r="N252" s="103" t="s">
        <v>164</v>
      </c>
      <c r="O252" s="103"/>
      <c r="P252" s="48"/>
      <c r="Q252" s="48"/>
    </row>
    <row r="253" spans="1:17" s="4" customFormat="1" ht="25.5" customHeight="1">
      <c r="A253" s="107"/>
      <c r="B253" s="107"/>
      <c r="C253" s="40" t="s">
        <v>3</v>
      </c>
      <c r="D253" s="40" t="s">
        <v>5</v>
      </c>
      <c r="E253" s="37" t="s">
        <v>108</v>
      </c>
      <c r="F253" s="41" t="s">
        <v>109</v>
      </c>
      <c r="G253" s="37" t="s">
        <v>111</v>
      </c>
      <c r="H253" s="41" t="s">
        <v>113</v>
      </c>
      <c r="I253" s="41" t="s">
        <v>115</v>
      </c>
      <c r="J253" s="111"/>
      <c r="K253" s="112"/>
      <c r="L253" s="111"/>
      <c r="M253" s="112"/>
      <c r="N253" s="103"/>
      <c r="O253" s="103"/>
      <c r="P253" s="48"/>
      <c r="Q253" s="48"/>
    </row>
    <row r="254" spans="1:17" s="4" customFormat="1" ht="13.5" customHeight="1">
      <c r="A254" s="107"/>
      <c r="B254" s="107"/>
      <c r="C254" s="40"/>
      <c r="D254" s="40"/>
      <c r="E254" s="37"/>
      <c r="F254" s="41" t="s">
        <v>110</v>
      </c>
      <c r="G254" s="37" t="s">
        <v>112</v>
      </c>
      <c r="H254" s="41" t="s">
        <v>114</v>
      </c>
      <c r="I254" s="41" t="s">
        <v>116</v>
      </c>
      <c r="J254" s="41" t="s">
        <v>6</v>
      </c>
      <c r="K254" s="41" t="s">
        <v>7</v>
      </c>
      <c r="L254" s="41" t="s">
        <v>6</v>
      </c>
      <c r="M254" s="41" t="s">
        <v>7</v>
      </c>
      <c r="N254" s="104" t="s">
        <v>6</v>
      </c>
      <c r="O254" s="104" t="s">
        <v>7</v>
      </c>
      <c r="P254" s="48"/>
      <c r="Q254" s="48"/>
    </row>
    <row r="255" spans="1:17" s="4" customFormat="1" ht="13.5" customHeight="1">
      <c r="A255" s="107"/>
      <c r="B255" s="107"/>
      <c r="C255" s="42"/>
      <c r="D255" s="42"/>
      <c r="E255" s="37"/>
      <c r="F255" s="41" t="s">
        <v>47</v>
      </c>
      <c r="G255" s="37" t="s">
        <v>47</v>
      </c>
      <c r="H255" s="41"/>
      <c r="I255" s="41"/>
      <c r="J255" s="41"/>
      <c r="K255" s="41"/>
      <c r="L255" s="37"/>
      <c r="M255" s="48"/>
      <c r="N255" s="104"/>
      <c r="O255" s="104"/>
      <c r="P255" s="48"/>
      <c r="Q255" s="48"/>
    </row>
    <row r="256" spans="1:17" s="16" customFormat="1" ht="15.75" customHeight="1">
      <c r="A256" s="89" t="s">
        <v>86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90"/>
      <c r="P256" s="26"/>
      <c r="Q256" s="26"/>
    </row>
    <row r="257" spans="1:17" s="14" customFormat="1" ht="15" customHeight="1">
      <c r="A257" s="99" t="s">
        <v>87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1"/>
      <c r="P257" s="31"/>
      <c r="Q257" s="31"/>
    </row>
    <row r="258" spans="1:17" s="14" customFormat="1" ht="15" customHeight="1">
      <c r="A258" s="10">
        <v>1</v>
      </c>
      <c r="B258" s="15" t="s">
        <v>130</v>
      </c>
      <c r="C258" s="9">
        <v>1500</v>
      </c>
      <c r="D258" s="9" t="s">
        <v>9</v>
      </c>
      <c r="E258" s="13"/>
      <c r="F258" s="13"/>
      <c r="G258" s="12"/>
      <c r="H258" s="13"/>
      <c r="I258" s="12" t="e">
        <f>M258+#REF!+#REF!+O258</f>
        <v>#REF!</v>
      </c>
      <c r="J258" s="13">
        <v>115</v>
      </c>
      <c r="K258" s="13">
        <v>7</v>
      </c>
      <c r="L258" s="13">
        <v>121</v>
      </c>
      <c r="M258" s="13">
        <v>16.8</v>
      </c>
      <c r="N258" s="28"/>
      <c r="O258" s="33"/>
      <c r="P258" s="65"/>
      <c r="Q258" s="31"/>
    </row>
    <row r="259" spans="1:17" s="14" customFormat="1" ht="15" customHeight="1">
      <c r="A259" s="10">
        <v>2</v>
      </c>
      <c r="B259" s="15" t="s">
        <v>88</v>
      </c>
      <c r="C259" s="9">
        <v>1510</v>
      </c>
      <c r="D259" s="9" t="s">
        <v>13</v>
      </c>
      <c r="E259" s="61"/>
      <c r="F259" s="61"/>
      <c r="G259" s="62"/>
      <c r="H259" s="13"/>
      <c r="I259" s="12" t="e">
        <f>M259+#REF!+#REF!+O259</f>
        <v>#REF!</v>
      </c>
      <c r="J259" s="13">
        <v>34045</v>
      </c>
      <c r="K259" s="13">
        <v>7518</v>
      </c>
      <c r="L259" s="13">
        <v>34243</v>
      </c>
      <c r="M259" s="13">
        <v>8028.6</v>
      </c>
      <c r="N259" s="28">
        <f>L259/J259*100</f>
        <v>100.6</v>
      </c>
      <c r="O259" s="33">
        <f>M259/K259*100</f>
        <v>106.8</v>
      </c>
      <c r="P259" s="65">
        <f>M259/L259*1000</f>
        <v>234.46</v>
      </c>
      <c r="Q259" s="65">
        <f>K259/J259*1000</f>
        <v>220.83</v>
      </c>
    </row>
    <row r="260" spans="1:17" s="14" customFormat="1" ht="15" customHeight="1">
      <c r="A260" s="10">
        <v>3</v>
      </c>
      <c r="B260" s="15" t="s">
        <v>30</v>
      </c>
      <c r="C260" s="9">
        <v>1520</v>
      </c>
      <c r="D260" s="9" t="s">
        <v>13</v>
      </c>
      <c r="E260" s="61"/>
      <c r="F260" s="61"/>
      <c r="G260" s="62"/>
      <c r="H260" s="13"/>
      <c r="I260" s="12" t="e">
        <f>M260+#REF!+#REF!+O260</f>
        <v>#REF!</v>
      </c>
      <c r="J260" s="13">
        <v>34000</v>
      </c>
      <c r="K260" s="13">
        <v>1425</v>
      </c>
      <c r="L260" s="13">
        <v>33320</v>
      </c>
      <c r="M260" s="13">
        <v>1411.8</v>
      </c>
      <c r="N260" s="28">
        <f>L260/J260*100</f>
        <v>98</v>
      </c>
      <c r="O260" s="33">
        <f>M260/K260*100</f>
        <v>99.1</v>
      </c>
      <c r="P260" s="65">
        <f>M260/L260*1000</f>
        <v>42.37</v>
      </c>
      <c r="Q260" s="65">
        <f>K260/J260*1000</f>
        <v>41.91</v>
      </c>
    </row>
    <row r="261" spans="1:17" s="14" customFormat="1" ht="15" customHeight="1">
      <c r="A261" s="10">
        <v>4</v>
      </c>
      <c r="B261" s="15" t="s">
        <v>26</v>
      </c>
      <c r="C261" s="9">
        <v>1521</v>
      </c>
      <c r="D261" s="9" t="s">
        <v>10</v>
      </c>
      <c r="E261" s="13"/>
      <c r="F261" s="13"/>
      <c r="G261" s="12"/>
      <c r="H261" s="13"/>
      <c r="I261" s="12" t="e">
        <f>M261+#REF!+#REF!+O261</f>
        <v>#REF!</v>
      </c>
      <c r="J261" s="13"/>
      <c r="K261" s="13"/>
      <c r="L261" s="13"/>
      <c r="M261" s="13"/>
      <c r="N261" s="31"/>
      <c r="O261" s="46"/>
      <c r="P261" s="31"/>
      <c r="Q261" s="31"/>
    </row>
    <row r="262" spans="1:17" s="14" customFormat="1" ht="15" customHeight="1">
      <c r="A262" s="99" t="s">
        <v>89</v>
      </c>
      <c r="B262" s="101"/>
      <c r="C262" s="9">
        <v>1530</v>
      </c>
      <c r="D262" s="38" t="s">
        <v>10</v>
      </c>
      <c r="E262" s="19"/>
      <c r="F262" s="19"/>
      <c r="G262" s="47">
        <f>SUM(G258:G261)</f>
        <v>0</v>
      </c>
      <c r="H262" s="19"/>
      <c r="I262" s="47">
        <f>G262</f>
        <v>0</v>
      </c>
      <c r="J262" s="19"/>
      <c r="K262" s="47">
        <f>SUM(K258:K261)</f>
        <v>8950</v>
      </c>
      <c r="L262" s="13"/>
      <c r="M262" s="47">
        <f>SUM(M258:M261)</f>
        <v>9457.2</v>
      </c>
      <c r="N262" s="1"/>
      <c r="O262" s="33">
        <f>M262/K262*100</f>
        <v>105.7</v>
      </c>
      <c r="P262" s="31"/>
      <c r="Q262" s="31"/>
    </row>
    <row r="263" spans="1:17" s="14" customFormat="1" ht="14.25" customHeight="1">
      <c r="A263" s="99" t="s">
        <v>90</v>
      </c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1"/>
      <c r="P263" s="31"/>
      <c r="Q263" s="31"/>
    </row>
    <row r="264" spans="1:17" s="14" customFormat="1" ht="15" customHeight="1">
      <c r="A264" s="102">
        <v>1</v>
      </c>
      <c r="B264" s="15" t="s">
        <v>132</v>
      </c>
      <c r="C264" s="88">
        <v>1540</v>
      </c>
      <c r="D264" s="88" t="s">
        <v>13</v>
      </c>
      <c r="E264" s="61"/>
      <c r="F264" s="61"/>
      <c r="G264" s="61"/>
      <c r="H264" s="13"/>
      <c r="I264" s="13"/>
      <c r="J264" s="13"/>
      <c r="K264" s="13"/>
      <c r="L264" s="13"/>
      <c r="M264" s="13"/>
      <c r="N264" s="31"/>
      <c r="O264" s="31"/>
      <c r="P264" s="31"/>
      <c r="Q264" s="31"/>
    </row>
    <row r="265" spans="1:17" s="14" customFormat="1" ht="15" customHeight="1">
      <c r="A265" s="102"/>
      <c r="B265" s="15" t="s">
        <v>91</v>
      </c>
      <c r="C265" s="88"/>
      <c r="D265" s="88"/>
      <c r="E265" s="61"/>
      <c r="F265" s="61"/>
      <c r="G265" s="62"/>
      <c r="H265" s="13"/>
      <c r="I265" s="13"/>
      <c r="J265" s="13">
        <v>43120</v>
      </c>
      <c r="K265" s="13">
        <v>14872</v>
      </c>
      <c r="L265" s="13">
        <v>42791</v>
      </c>
      <c r="M265" s="13">
        <v>13392.9</v>
      </c>
      <c r="N265" s="28">
        <f>L265/J265*100</f>
        <v>99.2</v>
      </c>
      <c r="O265" s="33">
        <f>M265/K265*100</f>
        <v>90.1</v>
      </c>
      <c r="P265" s="65">
        <f>M265/L265*1000</f>
        <v>312.98</v>
      </c>
      <c r="Q265" s="31"/>
    </row>
    <row r="266" spans="1:17" s="14" customFormat="1" ht="15" customHeight="1">
      <c r="A266" s="102"/>
      <c r="B266" s="15" t="s">
        <v>92</v>
      </c>
      <c r="C266" s="88"/>
      <c r="D266" s="88"/>
      <c r="E266" s="61"/>
      <c r="F266" s="61"/>
      <c r="G266" s="61"/>
      <c r="H266" s="13"/>
      <c r="I266" s="13"/>
      <c r="J266" s="13"/>
      <c r="K266" s="13"/>
      <c r="L266" s="13"/>
      <c r="M266" s="13"/>
      <c r="N266" s="31"/>
      <c r="O266" s="31"/>
      <c r="P266" s="31"/>
      <c r="Q266" s="31"/>
    </row>
    <row r="267" spans="1:17" s="14" customFormat="1" ht="15" customHeight="1">
      <c r="A267" s="10">
        <v>2</v>
      </c>
      <c r="B267" s="15" t="s">
        <v>93</v>
      </c>
      <c r="C267" s="9">
        <v>1550</v>
      </c>
      <c r="D267" s="9" t="s">
        <v>13</v>
      </c>
      <c r="E267" s="61"/>
      <c r="F267" s="61"/>
      <c r="G267" s="62"/>
      <c r="H267" s="13"/>
      <c r="I267" s="13"/>
      <c r="J267" s="13"/>
      <c r="K267" s="13"/>
      <c r="L267" s="13"/>
      <c r="M267" s="13"/>
      <c r="N267" s="31"/>
      <c r="O267" s="31"/>
      <c r="P267" s="31"/>
      <c r="Q267" s="31"/>
    </row>
    <row r="268" spans="1:19" s="14" customFormat="1" ht="15" customHeight="1">
      <c r="A268" s="10">
        <v>3</v>
      </c>
      <c r="B268" s="15" t="s">
        <v>26</v>
      </c>
      <c r="C268" s="9">
        <v>1560</v>
      </c>
      <c r="D268" s="9" t="s">
        <v>10</v>
      </c>
      <c r="E268" s="61"/>
      <c r="F268" s="61"/>
      <c r="G268" s="62"/>
      <c r="H268" s="13"/>
      <c r="I268" s="13"/>
      <c r="J268" s="13"/>
      <c r="K268" s="13"/>
      <c r="L268" s="13"/>
      <c r="M268" s="13"/>
      <c r="N268" s="31"/>
      <c r="O268" s="31"/>
      <c r="P268" s="31"/>
      <c r="Q268" s="31"/>
      <c r="S268" s="14">
        <f>(M265+M268)/L265*1000</f>
        <v>312.984038699727</v>
      </c>
    </row>
    <row r="269" spans="1:17" s="14" customFormat="1" ht="15" customHeight="1">
      <c r="A269" s="99" t="s">
        <v>94</v>
      </c>
      <c r="B269" s="101"/>
      <c r="C269" s="9">
        <v>1570</v>
      </c>
      <c r="D269" s="38" t="s">
        <v>10</v>
      </c>
      <c r="E269" s="61"/>
      <c r="F269" s="61"/>
      <c r="G269" s="62">
        <f>G265</f>
        <v>0</v>
      </c>
      <c r="H269" s="19"/>
      <c r="I269" s="47">
        <f>G269</f>
        <v>0</v>
      </c>
      <c r="J269" s="19"/>
      <c r="K269" s="47">
        <f>K265+K267+K268+K264</f>
        <v>14872</v>
      </c>
      <c r="L269" s="13"/>
      <c r="M269" s="47">
        <f>M265+M267+M268+M264</f>
        <v>13392.9</v>
      </c>
      <c r="N269" s="28"/>
      <c r="O269" s="33">
        <f>M269/K269*100</f>
        <v>90.1</v>
      </c>
      <c r="P269" s="31"/>
      <c r="Q269" s="31"/>
    </row>
    <row r="270" spans="1:17" s="21" customFormat="1" ht="14.25">
      <c r="A270" s="97"/>
      <c r="B270" s="98"/>
      <c r="C270" s="58"/>
      <c r="D270" s="58"/>
      <c r="E270" s="39"/>
      <c r="F270" s="39"/>
      <c r="G270" s="39"/>
      <c r="H270" s="39"/>
      <c r="I270" s="39"/>
      <c r="J270" s="39"/>
      <c r="K270" s="39"/>
      <c r="L270" s="39"/>
      <c r="M270" s="39"/>
      <c r="N270" s="59"/>
      <c r="O270" s="59"/>
      <c r="P270" s="59"/>
      <c r="Q270" s="59"/>
    </row>
    <row r="271" spans="1:17" s="14" customFormat="1" ht="16.5" customHeight="1">
      <c r="A271" s="95" t="s">
        <v>155</v>
      </c>
      <c r="B271" s="96"/>
      <c r="C271" s="9">
        <v>1580</v>
      </c>
      <c r="D271" s="9" t="s">
        <v>95</v>
      </c>
      <c r="E271" s="19"/>
      <c r="F271" s="19"/>
      <c r="G271" s="47"/>
      <c r="H271" s="19"/>
      <c r="I271" s="47">
        <f>G271</f>
        <v>0</v>
      </c>
      <c r="J271" s="19"/>
      <c r="K271" s="47">
        <v>11320</v>
      </c>
      <c r="L271" s="47"/>
      <c r="M271" s="47">
        <v>10323.9</v>
      </c>
      <c r="N271" s="31"/>
      <c r="O271" s="33">
        <f>M271/K271*100</f>
        <v>91.2</v>
      </c>
      <c r="P271" s="31"/>
      <c r="Q271" s="31"/>
    </row>
    <row r="272" spans="1:17" s="21" customFormat="1" ht="0.75" customHeight="1">
      <c r="A272" s="97"/>
      <c r="B272" s="98"/>
      <c r="C272" s="58"/>
      <c r="D272" s="58"/>
      <c r="E272" s="39"/>
      <c r="F272" s="39"/>
      <c r="G272" s="39"/>
      <c r="H272" s="39"/>
      <c r="I272" s="39"/>
      <c r="J272" s="39"/>
      <c r="K272" s="39"/>
      <c r="L272" s="39"/>
      <c r="M272" s="39"/>
      <c r="N272" s="59"/>
      <c r="O272" s="33" t="e">
        <f>M272/K272*100</f>
        <v>#DIV/0!</v>
      </c>
      <c r="P272" s="59"/>
      <c r="Q272" s="59"/>
    </row>
    <row r="273" spans="1:17" s="14" customFormat="1" ht="15" customHeight="1">
      <c r="A273" s="95" t="s">
        <v>156</v>
      </c>
      <c r="B273" s="96"/>
      <c r="C273" s="9">
        <v>1590</v>
      </c>
      <c r="D273" s="9" t="s">
        <v>102</v>
      </c>
      <c r="E273" s="19"/>
      <c r="F273" s="19"/>
      <c r="G273" s="47"/>
      <c r="H273" s="19"/>
      <c r="I273" s="47">
        <f>G273</f>
        <v>0</v>
      </c>
      <c r="J273" s="19"/>
      <c r="K273" s="47">
        <v>3800</v>
      </c>
      <c r="L273" s="47"/>
      <c r="M273" s="47">
        <v>2869.3</v>
      </c>
      <c r="N273" s="31"/>
      <c r="O273" s="33">
        <f>M273/K273*100</f>
        <v>75.5</v>
      </c>
      <c r="P273" s="31"/>
      <c r="Q273" s="31"/>
    </row>
    <row r="274" spans="1:17" s="21" customFormat="1" ht="14.25">
      <c r="A274" s="97"/>
      <c r="B274" s="98"/>
      <c r="C274" s="58"/>
      <c r="D274" s="58"/>
      <c r="E274" s="39"/>
      <c r="F274" s="39"/>
      <c r="G274" s="39"/>
      <c r="H274" s="39"/>
      <c r="I274" s="39"/>
      <c r="J274" s="39"/>
      <c r="K274" s="39"/>
      <c r="L274" s="39"/>
      <c r="M274" s="39"/>
      <c r="N274" s="59"/>
      <c r="O274" s="59"/>
      <c r="P274" s="59"/>
      <c r="Q274" s="59"/>
    </row>
    <row r="275" spans="1:17" s="14" customFormat="1" ht="15" customHeight="1">
      <c r="A275" s="95" t="s">
        <v>157</v>
      </c>
      <c r="B275" s="96"/>
      <c r="C275" s="9">
        <v>1600</v>
      </c>
      <c r="D275" s="9" t="s">
        <v>95</v>
      </c>
      <c r="E275" s="19"/>
      <c r="F275" s="19"/>
      <c r="G275" s="47"/>
      <c r="H275" s="19"/>
      <c r="I275" s="47">
        <f>G275</f>
        <v>0</v>
      </c>
      <c r="J275" s="19"/>
      <c r="K275" s="47"/>
      <c r="L275" s="47"/>
      <c r="M275" s="47"/>
      <c r="N275" s="31"/>
      <c r="O275" s="33"/>
      <c r="P275" s="31"/>
      <c r="Q275" s="31"/>
    </row>
    <row r="276" spans="1:17" s="16" customFormat="1" ht="15.75" customHeight="1">
      <c r="A276" s="89" t="s">
        <v>96</v>
      </c>
      <c r="B276" s="90"/>
      <c r="C276" s="88">
        <v>1610</v>
      </c>
      <c r="D276" s="88" t="s">
        <v>10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26"/>
      <c r="O276" s="26"/>
      <c r="P276" s="26"/>
      <c r="Q276" s="26"/>
    </row>
    <row r="277" spans="1:17" s="16" customFormat="1" ht="16.5">
      <c r="A277" s="89" t="s">
        <v>166</v>
      </c>
      <c r="B277" s="90"/>
      <c r="C277" s="88"/>
      <c r="D277" s="88"/>
      <c r="E277" s="53"/>
      <c r="F277" s="53"/>
      <c r="G277" s="47">
        <f>G262+G269+G271+G273+G275</f>
        <v>0</v>
      </c>
      <c r="H277" s="47">
        <f>H262+H269+H271+H273+H275</f>
        <v>0</v>
      </c>
      <c r="I277" s="47">
        <f>I262+I269+I271+I273+I275</f>
        <v>0</v>
      </c>
      <c r="J277" s="19"/>
      <c r="K277" s="47">
        <f>K262+K269+K271+K273+K275</f>
        <v>38942</v>
      </c>
      <c r="L277" s="47"/>
      <c r="M277" s="47">
        <f>M262+M269+M271+M273+M275</f>
        <v>36043.3</v>
      </c>
      <c r="N277" s="28"/>
      <c r="O277" s="33">
        <f>M277/K277*100</f>
        <v>92.6</v>
      </c>
      <c r="P277" s="26"/>
      <c r="Q277" s="26"/>
    </row>
    <row r="278" spans="1:17" s="16" customFormat="1" ht="16.5" customHeight="1">
      <c r="A278" s="91" t="s">
        <v>97</v>
      </c>
      <c r="B278" s="92"/>
      <c r="C278" s="93">
        <v>1620</v>
      </c>
      <c r="D278" s="93" t="s">
        <v>10</v>
      </c>
      <c r="E278" s="86"/>
      <c r="F278" s="86"/>
      <c r="G278" s="77">
        <f>G109+G156+G248+G277</f>
        <v>0</v>
      </c>
      <c r="H278" s="77">
        <f>H109+H156+H248+H277</f>
        <v>0</v>
      </c>
      <c r="I278" s="77">
        <f>I109+I156+I248+I277</f>
        <v>0</v>
      </c>
      <c r="J278" s="79"/>
      <c r="K278" s="77">
        <f>K109+K156+K248+K277</f>
        <v>63053</v>
      </c>
      <c r="L278" s="79"/>
      <c r="M278" s="81">
        <f>M109+M156+M248+M277</f>
        <v>65576.1</v>
      </c>
      <c r="N278" s="30"/>
      <c r="O278" s="27"/>
      <c r="P278" s="26"/>
      <c r="Q278" s="26"/>
    </row>
    <row r="279" spans="1:17" s="16" customFormat="1" ht="15.75" customHeight="1">
      <c r="A279" s="83" t="s">
        <v>131</v>
      </c>
      <c r="B279" s="84"/>
      <c r="C279" s="94"/>
      <c r="D279" s="94"/>
      <c r="E279" s="87"/>
      <c r="F279" s="87"/>
      <c r="G279" s="78"/>
      <c r="H279" s="78"/>
      <c r="I279" s="78"/>
      <c r="J279" s="80"/>
      <c r="K279" s="78"/>
      <c r="L279" s="80"/>
      <c r="M279" s="82"/>
      <c r="N279" s="29"/>
      <c r="O279" s="26"/>
      <c r="P279" s="26"/>
      <c r="Q279" s="26"/>
    </row>
    <row r="280" spans="5:12" s="3" customFormat="1" ht="12.75">
      <c r="E280" s="2"/>
      <c r="F280" s="2"/>
      <c r="G280" s="2"/>
      <c r="H280" s="2"/>
      <c r="I280" s="2"/>
      <c r="J280" s="2"/>
      <c r="K280" s="25"/>
      <c r="L280" s="25"/>
    </row>
    <row r="281" spans="5:12" s="3" customFormat="1" ht="12.75">
      <c r="E281" s="2"/>
      <c r="F281" s="2"/>
      <c r="G281" s="2"/>
      <c r="H281" s="2"/>
      <c r="I281" s="2"/>
      <c r="J281" s="2"/>
      <c r="K281" s="25"/>
      <c r="L281" s="25"/>
    </row>
    <row r="282" spans="5:12" s="3" customFormat="1" ht="12.75">
      <c r="E282" s="2"/>
      <c r="F282" s="2"/>
      <c r="G282" s="2"/>
      <c r="H282" s="2"/>
      <c r="I282" s="2"/>
      <c r="J282" s="2"/>
      <c r="K282" s="25"/>
      <c r="L282" s="25"/>
    </row>
    <row r="283" spans="5:12" s="3" customFormat="1" ht="12.75">
      <c r="E283" s="2"/>
      <c r="F283" s="2"/>
      <c r="G283" s="2"/>
      <c r="H283" s="2"/>
      <c r="I283" s="2"/>
      <c r="J283" s="2"/>
      <c r="K283" s="25"/>
      <c r="L283" s="25"/>
    </row>
    <row r="284" spans="5:12" s="3" customFormat="1" ht="12.75">
      <c r="E284" s="2"/>
      <c r="F284" s="2"/>
      <c r="G284" s="2"/>
      <c r="H284" s="2"/>
      <c r="I284" s="2"/>
      <c r="J284" s="2"/>
      <c r="K284" s="25"/>
      <c r="L284" s="25"/>
    </row>
    <row r="285" spans="5:12" s="3" customFormat="1" ht="12.75">
      <c r="E285" s="2"/>
      <c r="F285" s="2"/>
      <c r="G285" s="2"/>
      <c r="H285" s="2"/>
      <c r="I285" s="2"/>
      <c r="J285" s="2"/>
      <c r="K285" s="25"/>
      <c r="L285" s="25"/>
    </row>
    <row r="286" spans="5:12" s="3" customFormat="1" ht="12.75">
      <c r="E286" s="2"/>
      <c r="F286" s="2"/>
      <c r="G286" s="2"/>
      <c r="H286" s="2"/>
      <c r="I286" s="2"/>
      <c r="J286" s="2"/>
      <c r="K286" s="25"/>
      <c r="L286" s="25"/>
    </row>
    <row r="287" spans="5:12" s="3" customFormat="1" ht="12.75">
      <c r="E287" s="2"/>
      <c r="F287" s="2"/>
      <c r="G287" s="2"/>
      <c r="H287" s="2"/>
      <c r="I287" s="2"/>
      <c r="J287" s="2"/>
      <c r="K287" s="25"/>
      <c r="L287" s="25"/>
    </row>
    <row r="288" spans="5:12" s="3" customFormat="1" ht="12.75">
      <c r="E288" s="2"/>
      <c r="F288" s="2"/>
      <c r="G288" s="2"/>
      <c r="H288" s="2"/>
      <c r="I288" s="2"/>
      <c r="J288" s="2"/>
      <c r="K288" s="25"/>
      <c r="L288" s="25"/>
    </row>
    <row r="289" spans="5:12" s="3" customFormat="1" ht="12.75">
      <c r="E289" s="2"/>
      <c r="F289" s="2"/>
      <c r="G289" s="2"/>
      <c r="H289" s="2"/>
      <c r="I289" s="2"/>
      <c r="J289" s="2"/>
      <c r="K289" s="25"/>
      <c r="L289" s="25"/>
    </row>
    <row r="290" spans="5:12" s="3" customFormat="1" ht="12.75">
      <c r="E290" s="2"/>
      <c r="F290" s="2"/>
      <c r="G290" s="2"/>
      <c r="H290" s="2"/>
      <c r="I290" s="2"/>
      <c r="J290" s="2"/>
      <c r="K290" s="25"/>
      <c r="L290" s="25"/>
    </row>
    <row r="291" spans="5:12" s="3" customFormat="1" ht="12.75">
      <c r="E291" s="2"/>
      <c r="F291" s="2"/>
      <c r="G291" s="2"/>
      <c r="H291" s="2"/>
      <c r="I291" s="2"/>
      <c r="J291" s="2"/>
      <c r="K291" s="25"/>
      <c r="L291" s="25"/>
    </row>
    <row r="292" spans="5:12" s="3" customFormat="1" ht="12.75">
      <c r="E292" s="2"/>
      <c r="F292" s="2"/>
      <c r="G292" s="2"/>
      <c r="H292" s="2"/>
      <c r="I292" s="2"/>
      <c r="J292" s="2"/>
      <c r="K292" s="25"/>
      <c r="L292" s="25"/>
    </row>
    <row r="293" spans="5:12" s="3" customFormat="1" ht="12.75">
      <c r="E293" s="2"/>
      <c r="F293" s="2"/>
      <c r="G293" s="2"/>
      <c r="H293" s="2"/>
      <c r="I293" s="2"/>
      <c r="J293" s="2"/>
      <c r="K293" s="25"/>
      <c r="L293" s="25"/>
    </row>
    <row r="294" spans="5:12" s="3" customFormat="1" ht="12.75">
      <c r="E294" s="2"/>
      <c r="F294" s="2"/>
      <c r="G294" s="2"/>
      <c r="H294" s="2"/>
      <c r="I294" s="2"/>
      <c r="J294" s="2"/>
      <c r="K294" s="25"/>
      <c r="L294" s="25"/>
    </row>
    <row r="295" spans="5:12" s="3" customFormat="1" ht="12.75">
      <c r="E295" s="2"/>
      <c r="F295" s="2"/>
      <c r="G295" s="2"/>
      <c r="H295" s="2"/>
      <c r="I295" s="2"/>
      <c r="J295" s="2"/>
      <c r="K295" s="25"/>
      <c r="L295" s="25"/>
    </row>
    <row r="296" spans="5:12" s="3" customFormat="1" ht="12.75">
      <c r="E296" s="2"/>
      <c r="F296" s="2"/>
      <c r="G296" s="2"/>
      <c r="H296" s="2"/>
      <c r="I296" s="2"/>
      <c r="J296" s="2"/>
      <c r="K296" s="25"/>
      <c r="L296" s="25"/>
    </row>
    <row r="297" spans="5:12" s="3" customFormat="1" ht="12.75">
      <c r="E297" s="2"/>
      <c r="F297" s="2"/>
      <c r="G297" s="2"/>
      <c r="H297" s="2"/>
      <c r="I297" s="2"/>
      <c r="J297" s="2"/>
      <c r="K297" s="25"/>
      <c r="L297" s="25"/>
    </row>
    <row r="298" spans="5:12" s="3" customFormat="1" ht="12.75">
      <c r="E298" s="2"/>
      <c r="F298" s="2"/>
      <c r="G298" s="2"/>
      <c r="H298" s="2"/>
      <c r="I298" s="2"/>
      <c r="J298" s="2"/>
      <c r="K298" s="25"/>
      <c r="L298" s="25"/>
    </row>
    <row r="299" spans="5:12" s="3" customFormat="1" ht="12.75">
      <c r="E299" s="2"/>
      <c r="F299" s="2"/>
      <c r="G299" s="2"/>
      <c r="H299" s="2"/>
      <c r="I299" s="2"/>
      <c r="J299" s="2"/>
      <c r="K299" s="25"/>
      <c r="L299" s="25"/>
    </row>
    <row r="300" spans="5:12" s="3" customFormat="1" ht="12.75">
      <c r="E300" s="2"/>
      <c r="F300" s="2"/>
      <c r="G300" s="2"/>
      <c r="H300" s="2"/>
      <c r="I300" s="2"/>
      <c r="J300" s="2"/>
      <c r="K300" s="25"/>
      <c r="L300" s="25"/>
    </row>
    <row r="301" spans="5:12" s="3" customFormat="1" ht="12.75">
      <c r="E301" s="2"/>
      <c r="F301" s="2"/>
      <c r="G301" s="2"/>
      <c r="H301" s="2"/>
      <c r="I301" s="2"/>
      <c r="J301" s="2"/>
      <c r="K301" s="25"/>
      <c r="L301" s="25"/>
    </row>
    <row r="302" spans="5:12" s="3" customFormat="1" ht="12.75">
      <c r="E302" s="2"/>
      <c r="F302" s="2"/>
      <c r="G302" s="2"/>
      <c r="H302" s="2"/>
      <c r="I302" s="2"/>
      <c r="J302" s="2"/>
      <c r="K302" s="25"/>
      <c r="L302" s="25"/>
    </row>
    <row r="303" spans="5:12" s="3" customFormat="1" ht="12.75">
      <c r="E303" s="2"/>
      <c r="F303" s="2"/>
      <c r="G303" s="2"/>
      <c r="H303" s="2"/>
      <c r="I303" s="2"/>
      <c r="J303" s="2"/>
      <c r="K303" s="25"/>
      <c r="L303" s="25"/>
    </row>
    <row r="304" spans="5:12" s="3" customFormat="1" ht="12.75">
      <c r="E304" s="2"/>
      <c r="F304" s="2"/>
      <c r="G304" s="2"/>
      <c r="H304" s="2"/>
      <c r="I304" s="2"/>
      <c r="J304" s="2"/>
      <c r="K304" s="25"/>
      <c r="L304" s="25"/>
    </row>
    <row r="305" spans="5:12" s="3" customFormat="1" ht="12.75">
      <c r="E305" s="2"/>
      <c r="F305" s="2"/>
      <c r="G305" s="2"/>
      <c r="H305" s="2"/>
      <c r="I305" s="2"/>
      <c r="J305" s="2"/>
      <c r="K305" s="25"/>
      <c r="L305" s="25"/>
    </row>
    <row r="306" spans="5:12" s="3" customFormat="1" ht="12.75">
      <c r="E306" s="2"/>
      <c r="F306" s="2"/>
      <c r="G306" s="2"/>
      <c r="H306" s="2"/>
      <c r="I306" s="2"/>
      <c r="J306" s="2"/>
      <c r="K306" s="25"/>
      <c r="L306" s="25"/>
    </row>
    <row r="307" spans="5:12" s="3" customFormat="1" ht="12.75">
      <c r="E307" s="2"/>
      <c r="F307" s="2"/>
      <c r="G307" s="2"/>
      <c r="H307" s="2"/>
      <c r="I307" s="2"/>
      <c r="J307" s="2"/>
      <c r="K307" s="25"/>
      <c r="L307" s="25"/>
    </row>
    <row r="308" spans="5:12" s="3" customFormat="1" ht="12.75">
      <c r="E308" s="2"/>
      <c r="F308" s="2"/>
      <c r="G308" s="2"/>
      <c r="H308" s="2"/>
      <c r="I308" s="2"/>
      <c r="J308" s="2"/>
      <c r="K308" s="25"/>
      <c r="L308" s="25"/>
    </row>
    <row r="309" spans="5:12" s="3" customFormat="1" ht="12.75">
      <c r="E309" s="2"/>
      <c r="F309" s="2"/>
      <c r="G309" s="2"/>
      <c r="H309" s="2"/>
      <c r="I309" s="2"/>
      <c r="J309" s="2"/>
      <c r="K309" s="25"/>
      <c r="L309" s="25"/>
    </row>
    <row r="310" spans="5:12" s="3" customFormat="1" ht="12.75">
      <c r="E310" s="2"/>
      <c r="F310" s="2"/>
      <c r="G310" s="2"/>
      <c r="H310" s="2"/>
      <c r="I310" s="2"/>
      <c r="J310" s="2"/>
      <c r="K310" s="25"/>
      <c r="L310" s="25"/>
    </row>
    <row r="311" spans="5:12" s="3" customFormat="1" ht="12.75">
      <c r="E311" s="2"/>
      <c r="F311" s="2"/>
      <c r="G311" s="2"/>
      <c r="H311" s="2"/>
      <c r="I311" s="2"/>
      <c r="J311" s="2"/>
      <c r="K311" s="25"/>
      <c r="L311" s="25"/>
    </row>
    <row r="312" spans="5:12" s="3" customFormat="1" ht="12.75">
      <c r="E312" s="2"/>
      <c r="F312" s="2"/>
      <c r="G312" s="2"/>
      <c r="H312" s="2"/>
      <c r="I312" s="2"/>
      <c r="J312" s="2"/>
      <c r="K312" s="25"/>
      <c r="L312" s="25"/>
    </row>
    <row r="313" spans="5:12" s="3" customFormat="1" ht="12.75">
      <c r="E313" s="2"/>
      <c r="F313" s="2"/>
      <c r="G313" s="2"/>
      <c r="H313" s="2"/>
      <c r="I313" s="2"/>
      <c r="J313" s="2"/>
      <c r="K313" s="25"/>
      <c r="L313" s="25"/>
    </row>
    <row r="314" spans="5:12" s="3" customFormat="1" ht="12.75">
      <c r="E314" s="2"/>
      <c r="F314" s="2"/>
      <c r="G314" s="2"/>
      <c r="H314" s="2"/>
      <c r="I314" s="2"/>
      <c r="J314" s="2"/>
      <c r="K314" s="25"/>
      <c r="L314" s="25"/>
    </row>
    <row r="315" spans="5:12" s="3" customFormat="1" ht="12.75">
      <c r="E315" s="2"/>
      <c r="F315" s="2"/>
      <c r="G315" s="2"/>
      <c r="H315" s="2"/>
      <c r="I315" s="2"/>
      <c r="J315" s="2"/>
      <c r="K315" s="25"/>
      <c r="L315" s="25"/>
    </row>
    <row r="316" spans="5:12" s="3" customFormat="1" ht="12.75">
      <c r="E316" s="2"/>
      <c r="F316" s="2"/>
      <c r="G316" s="2"/>
      <c r="H316" s="2"/>
      <c r="I316" s="2"/>
      <c r="J316" s="2"/>
      <c r="K316" s="25"/>
      <c r="L316" s="25"/>
    </row>
    <row r="317" spans="5:12" s="3" customFormat="1" ht="12.75">
      <c r="E317" s="2"/>
      <c r="F317" s="2"/>
      <c r="G317" s="2"/>
      <c r="H317" s="2"/>
      <c r="I317" s="2"/>
      <c r="J317" s="2"/>
      <c r="K317" s="25"/>
      <c r="L317" s="25"/>
    </row>
    <row r="318" spans="5:12" s="3" customFormat="1" ht="12.75">
      <c r="E318" s="2"/>
      <c r="F318" s="2"/>
      <c r="G318" s="2"/>
      <c r="H318" s="2"/>
      <c r="I318" s="2"/>
      <c r="J318" s="2"/>
      <c r="K318" s="25"/>
      <c r="L318" s="25"/>
    </row>
    <row r="319" spans="5:12" s="3" customFormat="1" ht="12.75">
      <c r="E319" s="2"/>
      <c r="F319" s="2"/>
      <c r="G319" s="2"/>
      <c r="H319" s="2"/>
      <c r="I319" s="2"/>
      <c r="J319" s="2"/>
      <c r="K319" s="25"/>
      <c r="L319" s="25"/>
    </row>
    <row r="320" spans="5:12" s="3" customFormat="1" ht="12.75">
      <c r="E320" s="2"/>
      <c r="F320" s="2"/>
      <c r="G320" s="2"/>
      <c r="H320" s="2"/>
      <c r="I320" s="2"/>
      <c r="J320" s="2"/>
      <c r="K320" s="25"/>
      <c r="L320" s="25"/>
    </row>
    <row r="321" spans="5:12" s="3" customFormat="1" ht="12.75">
      <c r="E321" s="2"/>
      <c r="F321" s="2"/>
      <c r="G321" s="2"/>
      <c r="H321" s="2"/>
      <c r="I321" s="2"/>
      <c r="J321" s="2"/>
      <c r="K321" s="25"/>
      <c r="L321" s="25"/>
    </row>
    <row r="322" spans="5:12" s="3" customFormat="1" ht="12.75">
      <c r="E322" s="2"/>
      <c r="F322" s="2"/>
      <c r="G322" s="2"/>
      <c r="H322" s="2"/>
      <c r="I322" s="2"/>
      <c r="J322" s="2"/>
      <c r="K322" s="25"/>
      <c r="L322" s="25"/>
    </row>
    <row r="323" spans="5:12" s="3" customFormat="1" ht="12.75">
      <c r="E323" s="2"/>
      <c r="F323" s="2"/>
      <c r="G323" s="2"/>
      <c r="H323" s="2"/>
      <c r="I323" s="2"/>
      <c r="J323" s="2"/>
      <c r="K323" s="25"/>
      <c r="L323" s="25"/>
    </row>
    <row r="324" spans="5:12" s="3" customFormat="1" ht="12.75">
      <c r="E324" s="2"/>
      <c r="F324" s="2"/>
      <c r="G324" s="2"/>
      <c r="H324" s="2"/>
      <c r="I324" s="2"/>
      <c r="J324" s="2"/>
      <c r="K324" s="25"/>
      <c r="L324" s="25"/>
    </row>
    <row r="325" spans="5:12" s="3" customFormat="1" ht="12.75">
      <c r="E325" s="2"/>
      <c r="F325" s="2"/>
      <c r="G325" s="2"/>
      <c r="H325" s="2"/>
      <c r="I325" s="2"/>
      <c r="J325" s="2"/>
      <c r="K325" s="25"/>
      <c r="L325" s="25"/>
    </row>
    <row r="326" spans="5:12" s="3" customFormat="1" ht="12.75">
      <c r="E326" s="2"/>
      <c r="F326" s="2"/>
      <c r="G326" s="2"/>
      <c r="H326" s="2"/>
      <c r="I326" s="2"/>
      <c r="J326" s="2"/>
      <c r="K326" s="25"/>
      <c r="L326" s="25"/>
    </row>
    <row r="327" spans="5:12" s="3" customFormat="1" ht="12.75">
      <c r="E327" s="2"/>
      <c r="F327" s="2"/>
      <c r="G327" s="2"/>
      <c r="H327" s="2"/>
      <c r="I327" s="2"/>
      <c r="J327" s="2"/>
      <c r="K327" s="25"/>
      <c r="L327" s="25"/>
    </row>
    <row r="328" spans="5:12" s="3" customFormat="1" ht="12.75">
      <c r="E328" s="2"/>
      <c r="F328" s="2"/>
      <c r="G328" s="2"/>
      <c r="H328" s="2"/>
      <c r="I328" s="2"/>
      <c r="J328" s="2"/>
      <c r="K328" s="25"/>
      <c r="L328" s="25"/>
    </row>
    <row r="329" spans="5:12" s="3" customFormat="1" ht="12.75">
      <c r="E329" s="2"/>
      <c r="F329" s="2"/>
      <c r="G329" s="2"/>
      <c r="H329" s="2"/>
      <c r="I329" s="2"/>
      <c r="J329" s="2"/>
      <c r="K329" s="25"/>
      <c r="L329" s="25"/>
    </row>
    <row r="330" spans="5:12" s="3" customFormat="1" ht="12.75">
      <c r="E330" s="2"/>
      <c r="F330" s="2"/>
      <c r="G330" s="2"/>
      <c r="H330" s="2"/>
      <c r="I330" s="2"/>
      <c r="J330" s="2"/>
      <c r="K330" s="25"/>
      <c r="L330" s="25"/>
    </row>
    <row r="331" spans="5:12" s="3" customFormat="1" ht="12.75">
      <c r="E331" s="2"/>
      <c r="F331" s="2"/>
      <c r="G331" s="2"/>
      <c r="H331" s="2"/>
      <c r="I331" s="2"/>
      <c r="J331" s="2"/>
      <c r="K331" s="25"/>
      <c r="L331" s="25"/>
    </row>
    <row r="332" spans="5:12" s="3" customFormat="1" ht="12.75">
      <c r="E332" s="2"/>
      <c r="F332" s="2"/>
      <c r="G332" s="2"/>
      <c r="H332" s="2"/>
      <c r="I332" s="2"/>
      <c r="J332" s="2"/>
      <c r="K332" s="25"/>
      <c r="L332" s="25"/>
    </row>
    <row r="333" spans="5:12" s="3" customFormat="1" ht="12.75">
      <c r="E333" s="2"/>
      <c r="F333" s="2"/>
      <c r="G333" s="2"/>
      <c r="H333" s="2"/>
      <c r="I333" s="2"/>
      <c r="J333" s="2"/>
      <c r="K333" s="25"/>
      <c r="L333" s="25"/>
    </row>
    <row r="334" spans="5:12" s="3" customFormat="1" ht="12.75">
      <c r="E334" s="2"/>
      <c r="F334" s="2"/>
      <c r="G334" s="2"/>
      <c r="H334" s="2"/>
      <c r="I334" s="2"/>
      <c r="J334" s="2"/>
      <c r="K334" s="25"/>
      <c r="L334" s="25"/>
    </row>
    <row r="335" spans="5:12" s="3" customFormat="1" ht="12.75">
      <c r="E335" s="2"/>
      <c r="F335" s="2"/>
      <c r="G335" s="2"/>
      <c r="H335" s="2"/>
      <c r="I335" s="2"/>
      <c r="J335" s="2"/>
      <c r="K335" s="25"/>
      <c r="L335" s="25"/>
    </row>
    <row r="336" spans="5:12" s="3" customFormat="1" ht="12.75">
      <c r="E336" s="2"/>
      <c r="F336" s="2"/>
      <c r="G336" s="2"/>
      <c r="H336" s="2"/>
      <c r="I336" s="2"/>
      <c r="J336" s="2"/>
      <c r="K336" s="25"/>
      <c r="L336" s="25"/>
    </row>
    <row r="337" spans="5:12" s="3" customFormat="1" ht="12.75">
      <c r="E337" s="2"/>
      <c r="F337" s="2"/>
      <c r="G337" s="2"/>
      <c r="H337" s="2"/>
      <c r="I337" s="2"/>
      <c r="J337" s="2"/>
      <c r="K337" s="25"/>
      <c r="L337" s="25"/>
    </row>
    <row r="338" spans="5:12" s="3" customFormat="1" ht="12.75">
      <c r="E338" s="2"/>
      <c r="F338" s="2"/>
      <c r="G338" s="2"/>
      <c r="H338" s="2"/>
      <c r="I338" s="2"/>
      <c r="J338" s="2"/>
      <c r="K338" s="25"/>
      <c r="L338" s="25"/>
    </row>
    <row r="339" spans="5:12" s="3" customFormat="1" ht="12.75">
      <c r="E339" s="2"/>
      <c r="F339" s="2"/>
      <c r="G339" s="2"/>
      <c r="H339" s="2"/>
      <c r="I339" s="2"/>
      <c r="J339" s="2"/>
      <c r="K339" s="25"/>
      <c r="L339" s="25"/>
    </row>
    <row r="340" spans="5:12" s="3" customFormat="1" ht="12.75">
      <c r="E340" s="2"/>
      <c r="F340" s="2"/>
      <c r="G340" s="2"/>
      <c r="H340" s="2"/>
      <c r="I340" s="2"/>
      <c r="J340" s="2"/>
      <c r="K340" s="25"/>
      <c r="L340" s="25"/>
    </row>
    <row r="341" spans="5:12" s="3" customFormat="1" ht="12.75">
      <c r="E341" s="2"/>
      <c r="F341" s="2"/>
      <c r="G341" s="2"/>
      <c r="H341" s="2"/>
      <c r="I341" s="2"/>
      <c r="J341" s="2"/>
      <c r="K341" s="25"/>
      <c r="L341" s="25"/>
    </row>
    <row r="342" spans="5:12" s="3" customFormat="1" ht="12.75">
      <c r="E342" s="2"/>
      <c r="F342" s="2"/>
      <c r="G342" s="2"/>
      <c r="H342" s="2"/>
      <c r="I342" s="2"/>
      <c r="J342" s="2"/>
      <c r="K342" s="25"/>
      <c r="L342" s="25"/>
    </row>
    <row r="343" spans="5:12" s="3" customFormat="1" ht="12.75">
      <c r="E343" s="2"/>
      <c r="F343" s="2"/>
      <c r="G343" s="2"/>
      <c r="H343" s="2"/>
      <c r="I343" s="2"/>
      <c r="J343" s="2"/>
      <c r="K343" s="25"/>
      <c r="L343" s="25"/>
    </row>
    <row r="344" spans="5:12" s="3" customFormat="1" ht="12.75">
      <c r="E344" s="2"/>
      <c r="F344" s="2"/>
      <c r="G344" s="2"/>
      <c r="H344" s="2"/>
      <c r="I344" s="2"/>
      <c r="J344" s="2"/>
      <c r="K344" s="25"/>
      <c r="L344" s="25"/>
    </row>
    <row r="345" spans="5:12" s="3" customFormat="1" ht="12.75">
      <c r="E345" s="2"/>
      <c r="F345" s="2"/>
      <c r="G345" s="2"/>
      <c r="H345" s="2"/>
      <c r="I345" s="2"/>
      <c r="J345" s="2"/>
      <c r="K345" s="25"/>
      <c r="L345" s="25"/>
    </row>
    <row r="346" spans="5:12" s="3" customFormat="1" ht="12.75">
      <c r="E346" s="2"/>
      <c r="F346" s="2"/>
      <c r="G346" s="2"/>
      <c r="H346" s="2"/>
      <c r="I346" s="2"/>
      <c r="J346" s="2"/>
      <c r="K346" s="25"/>
      <c r="L346" s="25"/>
    </row>
    <row r="347" spans="5:12" s="3" customFormat="1" ht="12.75">
      <c r="E347" s="2"/>
      <c r="F347" s="2"/>
      <c r="G347" s="2"/>
      <c r="H347" s="2"/>
      <c r="I347" s="2"/>
      <c r="J347" s="2"/>
      <c r="K347" s="25"/>
      <c r="L347" s="25"/>
    </row>
    <row r="348" spans="5:12" s="3" customFormat="1" ht="12.75">
      <c r="E348" s="2"/>
      <c r="F348" s="2"/>
      <c r="G348" s="2"/>
      <c r="H348" s="2"/>
      <c r="I348" s="2"/>
      <c r="J348" s="2"/>
      <c r="K348" s="25"/>
      <c r="L348" s="25"/>
    </row>
    <row r="349" spans="5:12" s="3" customFormat="1" ht="12.75">
      <c r="E349" s="2"/>
      <c r="F349" s="2"/>
      <c r="G349" s="2"/>
      <c r="H349" s="2"/>
      <c r="I349" s="2"/>
      <c r="J349" s="2"/>
      <c r="K349" s="25"/>
      <c r="L349" s="25"/>
    </row>
    <row r="350" spans="5:12" s="3" customFormat="1" ht="12.75">
      <c r="E350" s="2"/>
      <c r="F350" s="2"/>
      <c r="G350" s="2"/>
      <c r="H350" s="2"/>
      <c r="I350" s="2"/>
      <c r="J350" s="2"/>
      <c r="K350" s="25"/>
      <c r="L350" s="25"/>
    </row>
    <row r="351" spans="5:12" s="3" customFormat="1" ht="12.75">
      <c r="E351" s="2"/>
      <c r="F351" s="2"/>
      <c r="G351" s="2"/>
      <c r="H351" s="2"/>
      <c r="I351" s="2"/>
      <c r="J351" s="2"/>
      <c r="K351" s="25"/>
      <c r="L351" s="25"/>
    </row>
    <row r="352" spans="5:12" s="3" customFormat="1" ht="12.75">
      <c r="E352" s="2"/>
      <c r="F352" s="2"/>
      <c r="G352" s="2"/>
      <c r="H352" s="2"/>
      <c r="I352" s="2"/>
      <c r="J352" s="2"/>
      <c r="K352" s="25"/>
      <c r="L352" s="25"/>
    </row>
    <row r="353" spans="5:12" s="3" customFormat="1" ht="12.75">
      <c r="E353" s="2"/>
      <c r="F353" s="2"/>
      <c r="G353" s="2"/>
      <c r="H353" s="2"/>
      <c r="I353" s="2"/>
      <c r="J353" s="2"/>
      <c r="K353" s="25"/>
      <c r="L353" s="25"/>
    </row>
    <row r="354" spans="5:12" s="3" customFormat="1" ht="12.75">
      <c r="E354" s="2"/>
      <c r="F354" s="2"/>
      <c r="G354" s="2"/>
      <c r="H354" s="2"/>
      <c r="I354" s="2"/>
      <c r="J354" s="2"/>
      <c r="K354" s="25"/>
      <c r="L354" s="25"/>
    </row>
    <row r="355" spans="5:12" s="3" customFormat="1" ht="12.75">
      <c r="E355" s="2"/>
      <c r="F355" s="2"/>
      <c r="G355" s="2"/>
      <c r="H355" s="2"/>
      <c r="I355" s="2"/>
      <c r="J355" s="2"/>
      <c r="K355" s="25"/>
      <c r="L355" s="25"/>
    </row>
    <row r="356" spans="5:12" s="3" customFormat="1" ht="12.75">
      <c r="E356" s="2"/>
      <c r="F356" s="2"/>
      <c r="G356" s="2"/>
      <c r="H356" s="2"/>
      <c r="I356" s="2"/>
      <c r="J356" s="2"/>
      <c r="K356" s="25"/>
      <c r="L356" s="25"/>
    </row>
    <row r="357" spans="5:12" s="3" customFormat="1" ht="12.75">
      <c r="E357" s="2"/>
      <c r="F357" s="2"/>
      <c r="G357" s="2"/>
      <c r="H357" s="2"/>
      <c r="I357" s="2"/>
      <c r="J357" s="2"/>
      <c r="K357" s="25"/>
      <c r="L357" s="25"/>
    </row>
    <row r="358" spans="5:12" s="3" customFormat="1" ht="12.75">
      <c r="E358" s="2"/>
      <c r="F358" s="2"/>
      <c r="G358" s="2"/>
      <c r="H358" s="2"/>
      <c r="I358" s="2"/>
      <c r="J358" s="2"/>
      <c r="K358" s="25"/>
      <c r="L358" s="25"/>
    </row>
    <row r="359" spans="5:12" s="3" customFormat="1" ht="12.75">
      <c r="E359" s="2"/>
      <c r="F359" s="2"/>
      <c r="G359" s="2"/>
      <c r="H359" s="2"/>
      <c r="I359" s="2"/>
      <c r="J359" s="2"/>
      <c r="K359" s="25"/>
      <c r="L359" s="25"/>
    </row>
    <row r="360" spans="5:12" s="3" customFormat="1" ht="12.75">
      <c r="E360" s="2"/>
      <c r="F360" s="2"/>
      <c r="G360" s="2"/>
      <c r="H360" s="2"/>
      <c r="I360" s="2"/>
      <c r="J360" s="2"/>
      <c r="K360" s="25"/>
      <c r="L360" s="25"/>
    </row>
    <row r="361" spans="5:12" s="3" customFormat="1" ht="12.75">
      <c r="E361" s="2"/>
      <c r="F361" s="2"/>
      <c r="G361" s="2"/>
      <c r="H361" s="2"/>
      <c r="I361" s="2"/>
      <c r="J361" s="2"/>
      <c r="K361" s="25"/>
      <c r="L361" s="25"/>
    </row>
    <row r="362" spans="5:12" s="3" customFormat="1" ht="12.75">
      <c r="E362" s="2"/>
      <c r="F362" s="2"/>
      <c r="G362" s="2"/>
      <c r="H362" s="2"/>
      <c r="I362" s="2"/>
      <c r="J362" s="2"/>
      <c r="K362" s="25"/>
      <c r="L362" s="25"/>
    </row>
    <row r="363" spans="5:12" s="3" customFormat="1" ht="12.75">
      <c r="E363" s="2"/>
      <c r="F363" s="2"/>
      <c r="G363" s="2"/>
      <c r="H363" s="2"/>
      <c r="I363" s="2"/>
      <c r="J363" s="2"/>
      <c r="K363" s="25"/>
      <c r="L363" s="25"/>
    </row>
    <row r="364" spans="5:12" s="3" customFormat="1" ht="12.75">
      <c r="E364" s="2"/>
      <c r="F364" s="2"/>
      <c r="G364" s="2"/>
      <c r="H364" s="2"/>
      <c r="I364" s="2"/>
      <c r="J364" s="2"/>
      <c r="K364" s="25"/>
      <c r="L364" s="25"/>
    </row>
    <row r="365" spans="5:12" s="3" customFormat="1" ht="12.75">
      <c r="E365" s="2"/>
      <c r="F365" s="2"/>
      <c r="G365" s="2"/>
      <c r="H365" s="2"/>
      <c r="I365" s="2"/>
      <c r="J365" s="2"/>
      <c r="K365" s="25"/>
      <c r="L365" s="25"/>
    </row>
    <row r="366" spans="5:12" s="3" customFormat="1" ht="12.75">
      <c r="E366" s="2"/>
      <c r="F366" s="2"/>
      <c r="G366" s="2"/>
      <c r="H366" s="2"/>
      <c r="I366" s="2"/>
      <c r="J366" s="2"/>
      <c r="K366" s="25"/>
      <c r="L366" s="25"/>
    </row>
    <row r="367" spans="5:12" s="3" customFormat="1" ht="12.75">
      <c r="E367" s="2"/>
      <c r="F367" s="2"/>
      <c r="G367" s="2"/>
      <c r="H367" s="2"/>
      <c r="I367" s="2"/>
      <c r="J367" s="2"/>
      <c r="K367" s="25"/>
      <c r="L367" s="25"/>
    </row>
    <row r="368" spans="5:12" s="3" customFormat="1" ht="12.75">
      <c r="E368" s="2"/>
      <c r="F368" s="2"/>
      <c r="G368" s="2"/>
      <c r="H368" s="2"/>
      <c r="I368" s="2"/>
      <c r="J368" s="2"/>
      <c r="K368" s="25"/>
      <c r="L368" s="25"/>
    </row>
    <row r="369" spans="5:12" s="3" customFormat="1" ht="12.75">
      <c r="E369" s="2"/>
      <c r="F369" s="2"/>
      <c r="G369" s="2"/>
      <c r="H369" s="2"/>
      <c r="I369" s="2"/>
      <c r="J369" s="2"/>
      <c r="K369" s="25"/>
      <c r="L369" s="25"/>
    </row>
    <row r="370" spans="5:12" s="3" customFormat="1" ht="12.75">
      <c r="E370" s="2"/>
      <c r="F370" s="2"/>
      <c r="G370" s="2"/>
      <c r="H370" s="2"/>
      <c r="I370" s="2"/>
      <c r="J370" s="2"/>
      <c r="K370" s="25"/>
      <c r="L370" s="25"/>
    </row>
    <row r="371" spans="5:12" s="3" customFormat="1" ht="12.75">
      <c r="E371" s="2"/>
      <c r="F371" s="2"/>
      <c r="G371" s="2"/>
      <c r="H371" s="2"/>
      <c r="I371" s="2"/>
      <c r="J371" s="2"/>
      <c r="K371" s="25"/>
      <c r="L371" s="25"/>
    </row>
    <row r="372" spans="5:12" s="3" customFormat="1" ht="12.75">
      <c r="E372" s="2"/>
      <c r="F372" s="2"/>
      <c r="G372" s="2"/>
      <c r="H372" s="2"/>
      <c r="I372" s="2"/>
      <c r="J372" s="2"/>
      <c r="K372" s="25"/>
      <c r="L372" s="25"/>
    </row>
    <row r="373" spans="5:12" s="3" customFormat="1" ht="12.75">
      <c r="E373" s="2"/>
      <c r="F373" s="2"/>
      <c r="G373" s="2"/>
      <c r="H373" s="2"/>
      <c r="I373" s="2"/>
      <c r="J373" s="2"/>
      <c r="K373" s="25"/>
      <c r="L373" s="25"/>
    </row>
    <row r="374" spans="5:12" s="3" customFormat="1" ht="12.75">
      <c r="E374" s="2"/>
      <c r="F374" s="2"/>
      <c r="G374" s="2"/>
      <c r="H374" s="2"/>
      <c r="I374" s="2"/>
      <c r="J374" s="2"/>
      <c r="K374" s="25"/>
      <c r="L374" s="25"/>
    </row>
  </sheetData>
  <sheetProtection/>
  <mergeCells count="247">
    <mergeCell ref="A1:P1"/>
    <mergeCell ref="A3:A6"/>
    <mergeCell ref="B3:B6"/>
    <mergeCell ref="E3:G3"/>
    <mergeCell ref="H3:I3"/>
    <mergeCell ref="J3:K4"/>
    <mergeCell ref="L3:M4"/>
    <mergeCell ref="P3:P4"/>
    <mergeCell ref="J5:J6"/>
    <mergeCell ref="K5:K6"/>
    <mergeCell ref="L5:L6"/>
    <mergeCell ref="M5:M6"/>
    <mergeCell ref="N5:N6"/>
    <mergeCell ref="O5:O6"/>
    <mergeCell ref="P5:P6"/>
    <mergeCell ref="N3:O4"/>
    <mergeCell ref="A11:O11"/>
    <mergeCell ref="A12:M12"/>
    <mergeCell ref="A18:B18"/>
    <mergeCell ref="A19:O19"/>
    <mergeCell ref="A20:A29"/>
    <mergeCell ref="B22:B23"/>
    <mergeCell ref="B24:B25"/>
    <mergeCell ref="B26:B27"/>
    <mergeCell ref="B28:B29"/>
    <mergeCell ref="E46:G46"/>
    <mergeCell ref="A30:A39"/>
    <mergeCell ref="B32:B33"/>
    <mergeCell ref="B34:B35"/>
    <mergeCell ref="B36:B37"/>
    <mergeCell ref="A40:A41"/>
    <mergeCell ref="B40:B41"/>
    <mergeCell ref="N46:O47"/>
    <mergeCell ref="P46:P47"/>
    <mergeCell ref="N48:N49"/>
    <mergeCell ref="O48:O49"/>
    <mergeCell ref="P48:P49"/>
    <mergeCell ref="A42:A43"/>
    <mergeCell ref="B42:B43"/>
    <mergeCell ref="A45:B45"/>
    <mergeCell ref="A46:A49"/>
    <mergeCell ref="B46:B49"/>
    <mergeCell ref="H51:H52"/>
    <mergeCell ref="I51:I52"/>
    <mergeCell ref="J51:J52"/>
    <mergeCell ref="H46:I46"/>
    <mergeCell ref="J46:K47"/>
    <mergeCell ref="L46:M47"/>
    <mergeCell ref="K51:K52"/>
    <mergeCell ref="L51:L52"/>
    <mergeCell ref="M51:M52"/>
    <mergeCell ref="A50:O50"/>
    <mergeCell ref="A51:A52"/>
    <mergeCell ref="B51:B52"/>
    <mergeCell ref="C51:C52"/>
    <mergeCell ref="D51:D52"/>
    <mergeCell ref="E51:E52"/>
    <mergeCell ref="G51:G52"/>
    <mergeCell ref="L79:M80"/>
    <mergeCell ref="A57:B57"/>
    <mergeCell ref="A58:O58"/>
    <mergeCell ref="A65:A66"/>
    <mergeCell ref="A67:A72"/>
    <mergeCell ref="A73:A74"/>
    <mergeCell ref="A78:B78"/>
    <mergeCell ref="N79:O80"/>
    <mergeCell ref="P79:P80"/>
    <mergeCell ref="N81:N82"/>
    <mergeCell ref="O81:O82"/>
    <mergeCell ref="P81:P82"/>
    <mergeCell ref="A83:O83"/>
    <mergeCell ref="A79:A82"/>
    <mergeCell ref="B79:B82"/>
    <mergeCell ref="E79:G79"/>
    <mergeCell ref="H79:I79"/>
    <mergeCell ref="J79:K80"/>
    <mergeCell ref="A88:B88"/>
    <mergeCell ref="A89:O89"/>
    <mergeCell ref="A92:A94"/>
    <mergeCell ref="A98:B98"/>
    <mergeCell ref="A99:O99"/>
    <mergeCell ref="A105:B105"/>
    <mergeCell ref="A106:B106"/>
    <mergeCell ref="A107:B107"/>
    <mergeCell ref="A109:B109"/>
    <mergeCell ref="C109:C111"/>
    <mergeCell ref="D109:D111"/>
    <mergeCell ref="E109:E111"/>
    <mergeCell ref="A110:B110"/>
    <mergeCell ref="A111:B111"/>
    <mergeCell ref="F109:F111"/>
    <mergeCell ref="G109:G111"/>
    <mergeCell ref="H109:H111"/>
    <mergeCell ref="I109:I111"/>
    <mergeCell ref="J112:K113"/>
    <mergeCell ref="L112:M113"/>
    <mergeCell ref="L109:L111"/>
    <mergeCell ref="M109:M111"/>
    <mergeCell ref="N109:N111"/>
    <mergeCell ref="O109:O111"/>
    <mergeCell ref="J109:J111"/>
    <mergeCell ref="K109:K111"/>
    <mergeCell ref="N112:O113"/>
    <mergeCell ref="N114:N115"/>
    <mergeCell ref="O114:O115"/>
    <mergeCell ref="A116:O116"/>
    <mergeCell ref="A117:O117"/>
    <mergeCell ref="A118:A119"/>
    <mergeCell ref="A112:A115"/>
    <mergeCell ref="B112:B115"/>
    <mergeCell ref="E112:G112"/>
    <mergeCell ref="H112:I112"/>
    <mergeCell ref="A123:A124"/>
    <mergeCell ref="A129:B129"/>
    <mergeCell ref="A130:M130"/>
    <mergeCell ref="A131:A132"/>
    <mergeCell ref="A136:A137"/>
    <mergeCell ref="A142:B142"/>
    <mergeCell ref="A143:M143"/>
    <mergeCell ref="A144:A145"/>
    <mergeCell ref="A149:A150"/>
    <mergeCell ref="A153:B153"/>
    <mergeCell ref="A156:B156"/>
    <mergeCell ref="A157:A160"/>
    <mergeCell ref="B157:B160"/>
    <mergeCell ref="E157:G157"/>
    <mergeCell ref="H157:I157"/>
    <mergeCell ref="J157:M157"/>
    <mergeCell ref="N157:O158"/>
    <mergeCell ref="J158:K158"/>
    <mergeCell ref="L158:M158"/>
    <mergeCell ref="N159:N160"/>
    <mergeCell ref="O159:O160"/>
    <mergeCell ref="A161:M161"/>
    <mergeCell ref="A162:B162"/>
    <mergeCell ref="A164:B164"/>
    <mergeCell ref="A165:M165"/>
    <mergeCell ref="A166:A175"/>
    <mergeCell ref="B168:B169"/>
    <mergeCell ref="B170:B171"/>
    <mergeCell ref="B172:B173"/>
    <mergeCell ref="B174:B175"/>
    <mergeCell ref="A176:A185"/>
    <mergeCell ref="B178:B179"/>
    <mergeCell ref="B180:B181"/>
    <mergeCell ref="B182:B183"/>
    <mergeCell ref="A186:A187"/>
    <mergeCell ref="B186:B187"/>
    <mergeCell ref="A188:A189"/>
    <mergeCell ref="B188:B189"/>
    <mergeCell ref="A191:B191"/>
    <mergeCell ref="A192:A195"/>
    <mergeCell ref="B192:B195"/>
    <mergeCell ref="E192:G192"/>
    <mergeCell ref="H192:I192"/>
    <mergeCell ref="J192:M192"/>
    <mergeCell ref="N192:O193"/>
    <mergeCell ref="J193:K193"/>
    <mergeCell ref="L193:M193"/>
    <mergeCell ref="N194:N195"/>
    <mergeCell ref="O194:O195"/>
    <mergeCell ref="A196:O196"/>
    <mergeCell ref="A197:A198"/>
    <mergeCell ref="B197:B198"/>
    <mergeCell ref="C197:C198"/>
    <mergeCell ref="D197:D198"/>
    <mergeCell ref="A201:B201"/>
    <mergeCell ref="A202:M202"/>
    <mergeCell ref="A209:A210"/>
    <mergeCell ref="A211:A215"/>
    <mergeCell ref="A216:A217"/>
    <mergeCell ref="A221:B221"/>
    <mergeCell ref="A222:M222"/>
    <mergeCell ref="A234:M234"/>
    <mergeCell ref="A229:B229"/>
    <mergeCell ref="A230:A233"/>
    <mergeCell ref="B230:B233"/>
    <mergeCell ref="E230:G230"/>
    <mergeCell ref="H230:I230"/>
    <mergeCell ref="J230:M230"/>
    <mergeCell ref="A248:B248"/>
    <mergeCell ref="C248:C250"/>
    <mergeCell ref="D248:D250"/>
    <mergeCell ref="E248:E250"/>
    <mergeCell ref="F248:F250"/>
    <mergeCell ref="N230:O231"/>
    <mergeCell ref="J231:K231"/>
    <mergeCell ref="L231:M231"/>
    <mergeCell ref="N232:N233"/>
    <mergeCell ref="O232:O233"/>
    <mergeCell ref="H248:H250"/>
    <mergeCell ref="I248:I250"/>
    <mergeCell ref="J248:J250"/>
    <mergeCell ref="K248:K250"/>
    <mergeCell ref="L248:L250"/>
    <mergeCell ref="A238:B238"/>
    <mergeCell ref="A239:M239"/>
    <mergeCell ref="A245:B245"/>
    <mergeCell ref="A246:B246"/>
    <mergeCell ref="A247:B247"/>
    <mergeCell ref="M248:M250"/>
    <mergeCell ref="A249:B249"/>
    <mergeCell ref="A250:B250"/>
    <mergeCell ref="A252:A255"/>
    <mergeCell ref="B252:B255"/>
    <mergeCell ref="E252:G252"/>
    <mergeCell ref="H252:I252"/>
    <mergeCell ref="J252:K253"/>
    <mergeCell ref="L252:M253"/>
    <mergeCell ref="G248:G250"/>
    <mergeCell ref="N252:O253"/>
    <mergeCell ref="N254:N255"/>
    <mergeCell ref="O254:O255"/>
    <mergeCell ref="A256:O256"/>
    <mergeCell ref="A257:O257"/>
    <mergeCell ref="A262:B262"/>
    <mergeCell ref="A263:O263"/>
    <mergeCell ref="A264:A266"/>
    <mergeCell ref="C264:C266"/>
    <mergeCell ref="D264:D266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H278:H279"/>
    <mergeCell ref="I278:I279"/>
    <mergeCell ref="J278:J279"/>
    <mergeCell ref="C276:C277"/>
    <mergeCell ref="D276:D277"/>
    <mergeCell ref="A277:B277"/>
    <mergeCell ref="A278:B278"/>
    <mergeCell ref="C278:C279"/>
    <mergeCell ref="D278:D279"/>
    <mergeCell ref="Q3:Q4"/>
    <mergeCell ref="Q5:Q6"/>
    <mergeCell ref="K278:K279"/>
    <mergeCell ref="L278:L279"/>
    <mergeCell ref="M278:M279"/>
    <mergeCell ref="A279:B279"/>
    <mergeCell ref="A154:B154"/>
    <mergeCell ref="E278:E279"/>
    <mergeCell ref="F278:F279"/>
    <mergeCell ref="G278:G279"/>
  </mergeCells>
  <printOptions horizontalCentered="1" verticalCentered="1"/>
  <pageMargins left="0" right="0" top="0" bottom="0" header="0" footer="0"/>
  <pageSetup horizontalDpi="600" verticalDpi="600" orientation="portrait" paperSize="9" scale="69" r:id="rId1"/>
  <rowBreaks count="3" manualBreakCount="3">
    <brk id="45" max="255" man="1"/>
    <brk id="111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2018-11-06T13:10:54Z</cp:lastPrinted>
  <dcterms:created xsi:type="dcterms:W3CDTF">2002-05-30T10:05:03Z</dcterms:created>
  <dcterms:modified xsi:type="dcterms:W3CDTF">2019-03-11T06:56:04Z</dcterms:modified>
  <cp:category/>
  <cp:version/>
  <cp:contentType/>
  <cp:contentStatus/>
</cp:coreProperties>
</file>